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915"/>
  <workbookPr/>
  <mc:AlternateContent xmlns:mc="http://schemas.openxmlformats.org/markup-compatibility/2006">
    <mc:Choice Requires="x15">
      <x15ac:absPath xmlns:x15ac="http://schemas.microsoft.com/office/spreadsheetml/2010/11/ac" url="/Users/hcrane/Dropbox/Rutgers/Research/Publications/Books/Networks/Harry Crane 4 final/"/>
    </mc:Choice>
  </mc:AlternateContent>
  <bookViews>
    <workbookView xWindow="0" yWindow="440" windowWidth="33600" windowHeight="18920" tabRatio="500"/>
  </bookViews>
  <sheets>
    <sheet name="Information" sheetId="11" r:id="rId1"/>
    <sheet name="AE for Volumes 31-44" sheetId="6" r:id="rId2"/>
    <sheet name="Issue Statistics" sheetId="7" r:id="rId3"/>
    <sheet name="Summary" sheetId="9" r:id="rId4"/>
    <sheet name="Summary-values" sheetId="10" r:id="rId5"/>
  </sheets>
  <calcPr calcId="15000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A14" i="10" l="1"/>
  <c r="AA13" i="10"/>
  <c r="AA12" i="10"/>
  <c r="AA11" i="10"/>
  <c r="AA10" i="10"/>
  <c r="AA9" i="10"/>
  <c r="AA8" i="10"/>
  <c r="AA7" i="10"/>
  <c r="AA6" i="10"/>
  <c r="AA5" i="10"/>
  <c r="R8" i="9"/>
  <c r="O8" i="9"/>
  <c r="L8" i="9"/>
  <c r="R7" i="9"/>
  <c r="O7" i="9"/>
  <c r="L7" i="9"/>
  <c r="R6" i="9"/>
  <c r="O6" i="9"/>
  <c r="L6" i="9"/>
  <c r="J618" i="9"/>
  <c r="M618" i="9"/>
  <c r="P618" i="9"/>
  <c r="Q618" i="9"/>
  <c r="N618" i="9"/>
  <c r="D618" i="9"/>
  <c r="K618" i="9"/>
  <c r="J617" i="9"/>
  <c r="M617" i="9"/>
  <c r="P617" i="9"/>
  <c r="Q617" i="9"/>
  <c r="N617" i="9"/>
  <c r="K617" i="9"/>
  <c r="AD642" i="7"/>
  <c r="AD641" i="7"/>
  <c r="AD640" i="7"/>
  <c r="AD639" i="7"/>
  <c r="AD638" i="7"/>
  <c r="AD637" i="7"/>
  <c r="AD636" i="7"/>
  <c r="AD635" i="7"/>
  <c r="AD634" i="7"/>
  <c r="AD633" i="7"/>
  <c r="AD632" i="7"/>
  <c r="AD631" i="7"/>
  <c r="AD630" i="7"/>
  <c r="AD629" i="7"/>
  <c r="AD628" i="7"/>
  <c r="AD627" i="7"/>
  <c r="AD626" i="7"/>
  <c r="AD625" i="7"/>
  <c r="AD624" i="7"/>
  <c r="AD623" i="7"/>
  <c r="AD622" i="7"/>
  <c r="AD621" i="7"/>
  <c r="AD620" i="7"/>
  <c r="AD619" i="7"/>
  <c r="AD618" i="7"/>
  <c r="AD617" i="7"/>
  <c r="AD616" i="7"/>
  <c r="AD615" i="7"/>
  <c r="T642" i="7"/>
  <c r="T641" i="7"/>
  <c r="T640" i="7"/>
  <c r="T639" i="7"/>
  <c r="T638" i="7"/>
  <c r="T637" i="7"/>
  <c r="T636" i="7"/>
  <c r="T635" i="7"/>
  <c r="T634" i="7"/>
  <c r="T633" i="7"/>
  <c r="T632" i="7"/>
  <c r="T631" i="7"/>
  <c r="T630" i="7"/>
  <c r="T629" i="7"/>
  <c r="T628" i="7"/>
  <c r="T627" i="7"/>
  <c r="T626" i="7"/>
  <c r="T625" i="7"/>
  <c r="T624" i="7"/>
  <c r="T623" i="7"/>
  <c r="T622" i="7"/>
  <c r="T621" i="7"/>
  <c r="T620" i="7"/>
  <c r="T619" i="7"/>
  <c r="T618" i="7"/>
  <c r="T617" i="7"/>
  <c r="T616" i="7"/>
  <c r="T615" i="7"/>
  <c r="J458" i="9"/>
  <c r="M458" i="9"/>
  <c r="P458" i="9"/>
  <c r="Q458" i="9"/>
  <c r="J457" i="9"/>
  <c r="M457" i="9"/>
  <c r="P457" i="9"/>
  <c r="Q457" i="9"/>
  <c r="J456" i="9"/>
  <c r="M456" i="9"/>
  <c r="P456" i="9"/>
  <c r="Q456" i="9"/>
  <c r="N456" i="9"/>
  <c r="K456" i="9"/>
  <c r="N458" i="9"/>
  <c r="D458" i="9"/>
  <c r="K458" i="9"/>
  <c r="N457" i="9"/>
  <c r="K457" i="9"/>
  <c r="AD469" i="7"/>
  <c r="AD468" i="7"/>
  <c r="AD467" i="7"/>
  <c r="AD466" i="7"/>
  <c r="AD465" i="7"/>
  <c r="AD464" i="7"/>
  <c r="AD463" i="7"/>
  <c r="AD462" i="7"/>
  <c r="AD461" i="7"/>
  <c r="AD460" i="7"/>
  <c r="AD459" i="7"/>
  <c r="AD458" i="7"/>
  <c r="AD457" i="7"/>
  <c r="AD456" i="7"/>
  <c r="AD455" i="7"/>
  <c r="T470" i="7"/>
  <c r="T469" i="7"/>
  <c r="T468" i="7"/>
  <c r="T467" i="7"/>
  <c r="T466" i="7"/>
  <c r="T465" i="7"/>
  <c r="T464" i="7"/>
  <c r="T463" i="7"/>
  <c r="T462" i="7"/>
  <c r="T461" i="7"/>
  <c r="T460" i="7"/>
  <c r="T459" i="7"/>
  <c r="T458" i="7"/>
  <c r="T457" i="7"/>
  <c r="T456" i="7"/>
  <c r="T455" i="7"/>
  <c r="J472" i="7"/>
  <c r="J471" i="7"/>
  <c r="J470" i="7"/>
  <c r="J469" i="7"/>
  <c r="J468" i="7"/>
  <c r="J467" i="7"/>
  <c r="J466" i="7"/>
  <c r="J465" i="7"/>
  <c r="J464" i="7"/>
  <c r="J463" i="7"/>
  <c r="J462" i="7"/>
  <c r="J461" i="7"/>
  <c r="J460" i="7"/>
  <c r="J459" i="7"/>
  <c r="J458" i="7"/>
  <c r="J457" i="7"/>
  <c r="J456" i="7"/>
  <c r="J455" i="7"/>
  <c r="J616" i="9"/>
  <c r="M616" i="9"/>
  <c r="P616" i="9"/>
  <c r="Q616" i="9"/>
  <c r="N616" i="9"/>
  <c r="K616" i="9"/>
  <c r="AN645" i="7"/>
  <c r="AN644" i="7"/>
  <c r="AN643" i="7"/>
  <c r="AN642" i="7"/>
  <c r="AN641" i="7"/>
  <c r="AN640" i="7"/>
  <c r="AN639" i="7"/>
  <c r="AN638" i="7"/>
  <c r="AN637" i="7"/>
  <c r="AN636" i="7"/>
  <c r="AN635" i="7"/>
  <c r="AN634" i="7"/>
  <c r="AN633" i="7"/>
  <c r="AN632" i="7"/>
  <c r="AN631" i="7"/>
  <c r="AN630" i="7"/>
  <c r="AN629" i="7"/>
  <c r="AN628" i="7"/>
  <c r="AN627" i="7"/>
  <c r="AN626" i="7"/>
  <c r="AN622" i="7"/>
  <c r="AN621" i="7"/>
  <c r="AN620" i="7"/>
  <c r="AN619" i="7"/>
  <c r="AN618" i="7"/>
  <c r="AN617" i="7"/>
  <c r="AN616" i="7"/>
  <c r="AN615" i="7"/>
  <c r="J131" i="9"/>
  <c r="M131" i="9"/>
  <c r="P131" i="9"/>
  <c r="Q131" i="9"/>
  <c r="N131" i="9"/>
  <c r="K131" i="9"/>
  <c r="BD139" i="7"/>
  <c r="BD138" i="7"/>
  <c r="BD137" i="7"/>
  <c r="BD136" i="7"/>
  <c r="BD135" i="7"/>
  <c r="BD134" i="7"/>
  <c r="BD133" i="7"/>
  <c r="BD132" i="7"/>
  <c r="BD131" i="7"/>
  <c r="BD130" i="7"/>
  <c r="BD129" i="7"/>
  <c r="BD128" i="7"/>
  <c r="BD127" i="7"/>
  <c r="BD126" i="7"/>
  <c r="BD125" i="7"/>
  <c r="J8" i="9"/>
  <c r="M8" i="9"/>
  <c r="P8" i="9"/>
  <c r="D8" i="9"/>
  <c r="Q8" i="9"/>
  <c r="N8" i="9"/>
  <c r="K8" i="9"/>
  <c r="J7" i="9"/>
  <c r="M7" i="9"/>
  <c r="P7" i="9"/>
  <c r="Q7" i="9"/>
  <c r="N7" i="9"/>
  <c r="K7" i="9"/>
  <c r="J6" i="9"/>
  <c r="M6" i="9"/>
  <c r="P6" i="9"/>
  <c r="Q6" i="9"/>
  <c r="N6" i="9"/>
  <c r="K6" i="9"/>
  <c r="AD19" i="7"/>
  <c r="AD18" i="7"/>
  <c r="AD17" i="7"/>
  <c r="AD16" i="7"/>
  <c r="AD15" i="7"/>
  <c r="AD14" i="7"/>
  <c r="AD13" i="7"/>
  <c r="AD12" i="7"/>
  <c r="AD11" i="7"/>
  <c r="AD10" i="7"/>
  <c r="AD9" i="7"/>
  <c r="AD8" i="7"/>
  <c r="AD7" i="7"/>
  <c r="AD6" i="7"/>
  <c r="AD5" i="7"/>
  <c r="J22" i="7"/>
  <c r="J21" i="7"/>
  <c r="J20" i="7"/>
  <c r="J19" i="7"/>
  <c r="J18" i="7"/>
  <c r="J17" i="7"/>
  <c r="J16" i="7"/>
  <c r="J15" i="7"/>
  <c r="J14" i="7"/>
  <c r="J13" i="7"/>
  <c r="J12" i="7"/>
  <c r="J11" i="7"/>
  <c r="J5" i="7"/>
  <c r="T23" i="7"/>
  <c r="T22" i="7"/>
  <c r="T21" i="7"/>
  <c r="T20" i="7"/>
  <c r="T19" i="7"/>
  <c r="T18" i="7"/>
  <c r="T17" i="7"/>
  <c r="T16" i="7"/>
  <c r="T15" i="7"/>
  <c r="T14" i="7"/>
  <c r="T13" i="7"/>
  <c r="T12" i="7"/>
  <c r="T11" i="7"/>
  <c r="T10" i="7"/>
  <c r="T9" i="7"/>
  <c r="T8" i="7"/>
  <c r="T7" i="7"/>
  <c r="T6" i="7"/>
  <c r="T5" i="7"/>
  <c r="R6" i="10"/>
  <c r="R7" i="10"/>
  <c r="R8" i="10"/>
  <c r="R9" i="10"/>
  <c r="R10" i="10"/>
  <c r="R11" i="10"/>
  <c r="R12" i="10"/>
  <c r="R13" i="10"/>
  <c r="D14" i="10"/>
  <c r="R14" i="10"/>
  <c r="R15" i="10"/>
  <c r="R16" i="10"/>
  <c r="R17" i="10"/>
  <c r="V621" i="9"/>
  <c r="U621" i="9"/>
  <c r="T621" i="9"/>
  <c r="S621" i="9"/>
  <c r="V620" i="9"/>
  <c r="U620" i="9"/>
  <c r="T620" i="9"/>
  <c r="S620" i="9"/>
  <c r="H619" i="9"/>
  <c r="I619" i="9"/>
  <c r="C619" i="9"/>
  <c r="V619" i="9"/>
  <c r="U619" i="9"/>
  <c r="E619" i="9"/>
  <c r="F619" i="9"/>
  <c r="D619" i="9"/>
  <c r="T619" i="9"/>
  <c r="S619" i="9"/>
  <c r="G619" i="9"/>
  <c r="H618" i="9"/>
  <c r="I618" i="9"/>
  <c r="C618" i="9"/>
  <c r="V618" i="9"/>
  <c r="U618" i="9"/>
  <c r="E618" i="9"/>
  <c r="F618" i="9"/>
  <c r="T618" i="9"/>
  <c r="S618" i="9"/>
  <c r="G618" i="9"/>
  <c r="H617" i="9"/>
  <c r="I617" i="9"/>
  <c r="C617" i="9"/>
  <c r="V617" i="9"/>
  <c r="U617" i="9"/>
  <c r="E617" i="9"/>
  <c r="F617" i="9"/>
  <c r="D617" i="9"/>
  <c r="T617" i="9"/>
  <c r="S617" i="9"/>
  <c r="G617" i="9"/>
  <c r="H616" i="9"/>
  <c r="I616" i="9"/>
  <c r="C616" i="9"/>
  <c r="V616" i="9"/>
  <c r="U616" i="9"/>
  <c r="E616" i="9"/>
  <c r="F616" i="9"/>
  <c r="D616" i="9"/>
  <c r="T616" i="9"/>
  <c r="S616" i="9"/>
  <c r="G616" i="9"/>
  <c r="V615" i="9"/>
  <c r="U615" i="9"/>
  <c r="T615" i="9"/>
  <c r="S615" i="9"/>
  <c r="H581" i="9"/>
  <c r="I581" i="9"/>
  <c r="C581" i="9"/>
  <c r="V581" i="9"/>
  <c r="U581" i="9"/>
  <c r="E581" i="9"/>
  <c r="F581" i="9"/>
  <c r="D581" i="9"/>
  <c r="T581" i="9"/>
  <c r="S581" i="9"/>
  <c r="G581" i="9"/>
  <c r="H580" i="9"/>
  <c r="I580" i="9"/>
  <c r="C580" i="9"/>
  <c r="V580" i="9"/>
  <c r="U580" i="9"/>
  <c r="E580" i="9"/>
  <c r="F580" i="9"/>
  <c r="D580" i="9"/>
  <c r="T580" i="9"/>
  <c r="S580" i="9"/>
  <c r="G580" i="9"/>
  <c r="H579" i="9"/>
  <c r="I579" i="9"/>
  <c r="C579" i="9"/>
  <c r="V579" i="9"/>
  <c r="U579" i="9"/>
  <c r="E579" i="9"/>
  <c r="F579" i="9"/>
  <c r="D579" i="9"/>
  <c r="T579" i="9"/>
  <c r="S579" i="9"/>
  <c r="G579" i="9"/>
  <c r="H578" i="9"/>
  <c r="I578" i="9"/>
  <c r="C578" i="9"/>
  <c r="V578" i="9"/>
  <c r="U578" i="9"/>
  <c r="E578" i="9"/>
  <c r="F578" i="9"/>
  <c r="D578" i="9"/>
  <c r="T578" i="9"/>
  <c r="S578" i="9"/>
  <c r="G578" i="9"/>
  <c r="H577" i="9"/>
  <c r="I577" i="9"/>
  <c r="C577" i="9"/>
  <c r="V577" i="9"/>
  <c r="U577" i="9"/>
  <c r="E577" i="9"/>
  <c r="F577" i="9"/>
  <c r="D577" i="9"/>
  <c r="T577" i="9"/>
  <c r="S577" i="9"/>
  <c r="G577" i="9"/>
  <c r="H576" i="9"/>
  <c r="I576" i="9"/>
  <c r="C576" i="9"/>
  <c r="V576" i="9"/>
  <c r="U576" i="9"/>
  <c r="E576" i="9"/>
  <c r="F576" i="9"/>
  <c r="D576" i="9"/>
  <c r="T576" i="9"/>
  <c r="S576" i="9"/>
  <c r="G576" i="9"/>
  <c r="V575" i="9"/>
  <c r="U575" i="9"/>
  <c r="T575" i="9"/>
  <c r="S575" i="9"/>
  <c r="H541" i="9"/>
  <c r="I541" i="9"/>
  <c r="C541" i="9"/>
  <c r="V541" i="9"/>
  <c r="U541" i="9"/>
  <c r="E541" i="9"/>
  <c r="F541" i="9"/>
  <c r="D541" i="9"/>
  <c r="T541" i="9"/>
  <c r="S541" i="9"/>
  <c r="G541" i="9"/>
  <c r="H540" i="9"/>
  <c r="I540" i="9"/>
  <c r="C540" i="9"/>
  <c r="V540" i="9"/>
  <c r="U540" i="9"/>
  <c r="E540" i="9"/>
  <c r="F540" i="9"/>
  <c r="D540" i="9"/>
  <c r="T540" i="9"/>
  <c r="S540" i="9"/>
  <c r="G540" i="9"/>
  <c r="H539" i="9"/>
  <c r="I539" i="9"/>
  <c r="C539" i="9"/>
  <c r="V539" i="9"/>
  <c r="U539" i="9"/>
  <c r="E539" i="9"/>
  <c r="F539" i="9"/>
  <c r="D539" i="9"/>
  <c r="T539" i="9"/>
  <c r="S539" i="9"/>
  <c r="G539" i="9"/>
  <c r="H538" i="9"/>
  <c r="I538" i="9"/>
  <c r="C538" i="9"/>
  <c r="V538" i="9"/>
  <c r="U538" i="9"/>
  <c r="E538" i="9"/>
  <c r="F538" i="9"/>
  <c r="D538" i="9"/>
  <c r="T538" i="9"/>
  <c r="S538" i="9"/>
  <c r="G538" i="9"/>
  <c r="H537" i="9"/>
  <c r="I537" i="9"/>
  <c r="C537" i="9"/>
  <c r="V537" i="9"/>
  <c r="U537" i="9"/>
  <c r="E537" i="9"/>
  <c r="F537" i="9"/>
  <c r="D537" i="9"/>
  <c r="T537" i="9"/>
  <c r="S537" i="9"/>
  <c r="G537" i="9"/>
  <c r="H536" i="9"/>
  <c r="I536" i="9"/>
  <c r="C536" i="9"/>
  <c r="V536" i="9"/>
  <c r="U536" i="9"/>
  <c r="E536" i="9"/>
  <c r="F536" i="9"/>
  <c r="D536" i="9"/>
  <c r="T536" i="9"/>
  <c r="S536" i="9"/>
  <c r="G536" i="9"/>
  <c r="V535" i="9"/>
  <c r="U535" i="9"/>
  <c r="T535" i="9"/>
  <c r="S535" i="9"/>
  <c r="D110" i="10"/>
  <c r="D102" i="10"/>
  <c r="D94" i="10"/>
  <c r="D86" i="10"/>
  <c r="D77" i="10"/>
  <c r="D68" i="10"/>
  <c r="D59" i="10"/>
  <c r="D50" i="10"/>
  <c r="D40" i="10"/>
  <c r="D31" i="10"/>
  <c r="D23" i="10"/>
  <c r="D5" i="10"/>
  <c r="H501" i="9"/>
  <c r="I501" i="9"/>
  <c r="C501" i="9"/>
  <c r="V501" i="9"/>
  <c r="U501" i="9"/>
  <c r="E501" i="9"/>
  <c r="F501" i="9"/>
  <c r="D501" i="9"/>
  <c r="T501" i="9"/>
  <c r="S501" i="9"/>
  <c r="G501" i="9"/>
  <c r="H500" i="9"/>
  <c r="I500" i="9"/>
  <c r="C500" i="9"/>
  <c r="V500" i="9"/>
  <c r="U500" i="9"/>
  <c r="E500" i="9"/>
  <c r="F500" i="9"/>
  <c r="D500" i="9"/>
  <c r="T500" i="9"/>
  <c r="S500" i="9"/>
  <c r="G500" i="9"/>
  <c r="H499" i="9"/>
  <c r="I499" i="9"/>
  <c r="C499" i="9"/>
  <c r="V499" i="9"/>
  <c r="U499" i="9"/>
  <c r="E499" i="9"/>
  <c r="F499" i="9"/>
  <c r="D499" i="9"/>
  <c r="T499" i="9"/>
  <c r="S499" i="9"/>
  <c r="G499" i="9"/>
  <c r="H498" i="9"/>
  <c r="I498" i="9"/>
  <c r="C498" i="9"/>
  <c r="V498" i="9"/>
  <c r="U498" i="9"/>
  <c r="E498" i="9"/>
  <c r="F498" i="9"/>
  <c r="D498" i="9"/>
  <c r="T498" i="9"/>
  <c r="S498" i="9"/>
  <c r="G498" i="9"/>
  <c r="H497" i="9"/>
  <c r="I497" i="9"/>
  <c r="C497" i="9"/>
  <c r="V497" i="9"/>
  <c r="U497" i="9"/>
  <c r="E497" i="9"/>
  <c r="F497" i="9"/>
  <c r="D497" i="9"/>
  <c r="T497" i="9"/>
  <c r="S497" i="9"/>
  <c r="G497" i="9"/>
  <c r="H496" i="9"/>
  <c r="I496" i="9"/>
  <c r="C496" i="9"/>
  <c r="V496" i="9"/>
  <c r="U496" i="9"/>
  <c r="E496" i="9"/>
  <c r="F496" i="9"/>
  <c r="D496" i="9"/>
  <c r="T496" i="9"/>
  <c r="S496" i="9"/>
  <c r="G496" i="9"/>
  <c r="V495" i="9"/>
  <c r="U495" i="9"/>
  <c r="T495" i="9"/>
  <c r="S495" i="9"/>
  <c r="H461" i="9"/>
  <c r="I461" i="9"/>
  <c r="C461" i="9"/>
  <c r="V461" i="9"/>
  <c r="U461" i="9"/>
  <c r="E461" i="9"/>
  <c r="F461" i="9"/>
  <c r="D461" i="9"/>
  <c r="T461" i="9"/>
  <c r="S461" i="9"/>
  <c r="G461" i="9"/>
  <c r="H460" i="9"/>
  <c r="I460" i="9"/>
  <c r="C460" i="9"/>
  <c r="V460" i="9"/>
  <c r="U460" i="9"/>
  <c r="E460" i="9"/>
  <c r="F460" i="9"/>
  <c r="D460" i="9"/>
  <c r="T460" i="9"/>
  <c r="S460" i="9"/>
  <c r="G460" i="9"/>
  <c r="H459" i="9"/>
  <c r="I459" i="9"/>
  <c r="C459" i="9"/>
  <c r="V459" i="9"/>
  <c r="U459" i="9"/>
  <c r="E459" i="9"/>
  <c r="F459" i="9"/>
  <c r="D459" i="9"/>
  <c r="T459" i="9"/>
  <c r="S459" i="9"/>
  <c r="G459" i="9"/>
  <c r="H458" i="9"/>
  <c r="I458" i="9"/>
  <c r="C458" i="9"/>
  <c r="V458" i="9"/>
  <c r="U458" i="9"/>
  <c r="E458" i="9"/>
  <c r="F458" i="9"/>
  <c r="T458" i="9"/>
  <c r="S458" i="9"/>
  <c r="G458" i="9"/>
  <c r="H457" i="9"/>
  <c r="I457" i="9"/>
  <c r="C457" i="9"/>
  <c r="V457" i="9"/>
  <c r="U457" i="9"/>
  <c r="E457" i="9"/>
  <c r="F457" i="9"/>
  <c r="D457" i="9"/>
  <c r="T457" i="9"/>
  <c r="S457" i="9"/>
  <c r="G457" i="9"/>
  <c r="H456" i="9"/>
  <c r="I456" i="9"/>
  <c r="C456" i="9"/>
  <c r="V456" i="9"/>
  <c r="U456" i="9"/>
  <c r="E456" i="9"/>
  <c r="F456" i="9"/>
  <c r="D456" i="9"/>
  <c r="T456" i="9"/>
  <c r="S456" i="9"/>
  <c r="G456" i="9"/>
  <c r="V455" i="9"/>
  <c r="U455" i="9"/>
  <c r="T455" i="9"/>
  <c r="S455" i="9"/>
  <c r="H421" i="9"/>
  <c r="I421" i="9"/>
  <c r="C421" i="9"/>
  <c r="V421" i="9"/>
  <c r="U421" i="9"/>
  <c r="E421" i="9"/>
  <c r="F421" i="9"/>
  <c r="D421" i="9"/>
  <c r="T421" i="9"/>
  <c r="S421" i="9"/>
  <c r="G421" i="9"/>
  <c r="H420" i="9"/>
  <c r="I420" i="9"/>
  <c r="C420" i="9"/>
  <c r="V420" i="9"/>
  <c r="U420" i="9"/>
  <c r="E420" i="9"/>
  <c r="F420" i="9"/>
  <c r="D420" i="9"/>
  <c r="T420" i="9"/>
  <c r="S420" i="9"/>
  <c r="G420" i="9"/>
  <c r="H419" i="9"/>
  <c r="I419" i="9"/>
  <c r="C419" i="9"/>
  <c r="V419" i="9"/>
  <c r="U419" i="9"/>
  <c r="E419" i="9"/>
  <c r="F419" i="9"/>
  <c r="D419" i="9"/>
  <c r="T419" i="9"/>
  <c r="S419" i="9"/>
  <c r="G419" i="9"/>
  <c r="H418" i="9"/>
  <c r="I418" i="9"/>
  <c r="C418" i="9"/>
  <c r="V418" i="9"/>
  <c r="U418" i="9"/>
  <c r="E418" i="9"/>
  <c r="F418" i="9"/>
  <c r="D418" i="9"/>
  <c r="T418" i="9"/>
  <c r="S418" i="9"/>
  <c r="G418" i="9"/>
  <c r="H417" i="9"/>
  <c r="I417" i="9"/>
  <c r="C417" i="9"/>
  <c r="V417" i="9"/>
  <c r="U417" i="9"/>
  <c r="E417" i="9"/>
  <c r="F417" i="9"/>
  <c r="D417" i="9"/>
  <c r="T417" i="9"/>
  <c r="S417" i="9"/>
  <c r="G417" i="9"/>
  <c r="H416" i="9"/>
  <c r="I416" i="9"/>
  <c r="C416" i="9"/>
  <c r="V416" i="9"/>
  <c r="U416" i="9"/>
  <c r="E416" i="9"/>
  <c r="F416" i="9"/>
  <c r="D416" i="9"/>
  <c r="T416" i="9"/>
  <c r="S416" i="9"/>
  <c r="G416" i="9"/>
  <c r="V415" i="9"/>
  <c r="U415" i="9"/>
  <c r="T415" i="9"/>
  <c r="S415" i="9"/>
  <c r="H381" i="9"/>
  <c r="I381" i="9"/>
  <c r="C381" i="9"/>
  <c r="V381" i="9"/>
  <c r="U381" i="9"/>
  <c r="E381" i="9"/>
  <c r="F381" i="9"/>
  <c r="D381" i="9"/>
  <c r="T381" i="9"/>
  <c r="S381" i="9"/>
  <c r="G381" i="9"/>
  <c r="H380" i="9"/>
  <c r="I380" i="9"/>
  <c r="C380" i="9"/>
  <c r="V380" i="9"/>
  <c r="U380" i="9"/>
  <c r="E380" i="9"/>
  <c r="F380" i="9"/>
  <c r="D380" i="9"/>
  <c r="T380" i="9"/>
  <c r="S380" i="9"/>
  <c r="G380" i="9"/>
  <c r="H379" i="9"/>
  <c r="I379" i="9"/>
  <c r="C379" i="9"/>
  <c r="V379" i="9"/>
  <c r="U379" i="9"/>
  <c r="E379" i="9"/>
  <c r="F379" i="9"/>
  <c r="D379" i="9"/>
  <c r="T379" i="9"/>
  <c r="S379" i="9"/>
  <c r="G379" i="9"/>
  <c r="H378" i="9"/>
  <c r="I378" i="9"/>
  <c r="C378" i="9"/>
  <c r="V378" i="9"/>
  <c r="U378" i="9"/>
  <c r="E378" i="9"/>
  <c r="F378" i="9"/>
  <c r="D378" i="9"/>
  <c r="T378" i="9"/>
  <c r="S378" i="9"/>
  <c r="G378" i="9"/>
  <c r="H377" i="9"/>
  <c r="I377" i="9"/>
  <c r="C377" i="9"/>
  <c r="V377" i="9"/>
  <c r="U377" i="9"/>
  <c r="E377" i="9"/>
  <c r="F377" i="9"/>
  <c r="D377" i="9"/>
  <c r="T377" i="9"/>
  <c r="S377" i="9"/>
  <c r="G377" i="9"/>
  <c r="H376" i="9"/>
  <c r="I376" i="9"/>
  <c r="C376" i="9"/>
  <c r="V376" i="9"/>
  <c r="U376" i="9"/>
  <c r="E376" i="9"/>
  <c r="F376" i="9"/>
  <c r="D376" i="9"/>
  <c r="T376" i="9"/>
  <c r="S376" i="9"/>
  <c r="G376" i="9"/>
  <c r="V375" i="9"/>
  <c r="U375" i="9"/>
  <c r="T375" i="9"/>
  <c r="S375" i="9"/>
  <c r="H341" i="9"/>
  <c r="I341" i="9"/>
  <c r="C341" i="9"/>
  <c r="V341" i="9"/>
  <c r="U341" i="9"/>
  <c r="E341" i="9"/>
  <c r="F341" i="9"/>
  <c r="D341" i="9"/>
  <c r="T341" i="9"/>
  <c r="S341" i="9"/>
  <c r="I340" i="9"/>
  <c r="H340" i="9"/>
  <c r="C340" i="9"/>
  <c r="V340" i="9"/>
  <c r="U340" i="9"/>
  <c r="F340" i="9"/>
  <c r="E340" i="9"/>
  <c r="D340" i="9"/>
  <c r="T340" i="9"/>
  <c r="S340" i="9"/>
  <c r="H339" i="9"/>
  <c r="I339" i="9"/>
  <c r="C339" i="9"/>
  <c r="V339" i="9"/>
  <c r="U339" i="9"/>
  <c r="E339" i="9"/>
  <c r="F339" i="9"/>
  <c r="D339" i="9"/>
  <c r="T339" i="9"/>
  <c r="S339" i="9"/>
  <c r="H338" i="9"/>
  <c r="I338" i="9"/>
  <c r="C338" i="9"/>
  <c r="V338" i="9"/>
  <c r="U338" i="9"/>
  <c r="E338" i="9"/>
  <c r="F338" i="9"/>
  <c r="D338" i="9"/>
  <c r="T338" i="9"/>
  <c r="S338" i="9"/>
  <c r="H337" i="9"/>
  <c r="I337" i="9"/>
  <c r="C337" i="9"/>
  <c r="V337" i="9"/>
  <c r="U337" i="9"/>
  <c r="E337" i="9"/>
  <c r="F337" i="9"/>
  <c r="D337" i="9"/>
  <c r="T337" i="9"/>
  <c r="S337" i="9"/>
  <c r="H336" i="9"/>
  <c r="I336" i="9"/>
  <c r="C336" i="9"/>
  <c r="V336" i="9"/>
  <c r="U336" i="9"/>
  <c r="E336" i="9"/>
  <c r="F336" i="9"/>
  <c r="D336" i="9"/>
  <c r="T336" i="9"/>
  <c r="S336" i="9"/>
  <c r="I291" i="9"/>
  <c r="H291" i="9"/>
  <c r="C291" i="9"/>
  <c r="V291" i="9"/>
  <c r="U291" i="9"/>
  <c r="F291" i="9"/>
  <c r="E291" i="9"/>
  <c r="D291" i="9"/>
  <c r="T291" i="9"/>
  <c r="S291" i="9"/>
  <c r="H290" i="9"/>
  <c r="I290" i="9"/>
  <c r="C290" i="9"/>
  <c r="V290" i="9"/>
  <c r="U290" i="9"/>
  <c r="E290" i="9"/>
  <c r="F290" i="9"/>
  <c r="D290" i="9"/>
  <c r="T290" i="9"/>
  <c r="S290" i="9"/>
  <c r="H289" i="9"/>
  <c r="I289" i="9"/>
  <c r="C289" i="9"/>
  <c r="V289" i="9"/>
  <c r="U289" i="9"/>
  <c r="E289" i="9"/>
  <c r="F289" i="9"/>
  <c r="D289" i="9"/>
  <c r="T289" i="9"/>
  <c r="S289" i="9"/>
  <c r="H288" i="9"/>
  <c r="I288" i="9"/>
  <c r="C288" i="9"/>
  <c r="V288" i="9"/>
  <c r="U288" i="9"/>
  <c r="E288" i="9"/>
  <c r="F288" i="9"/>
  <c r="D288" i="9"/>
  <c r="T288" i="9"/>
  <c r="S288" i="9"/>
  <c r="I287" i="9"/>
  <c r="H287" i="9"/>
  <c r="C287" i="9"/>
  <c r="V287" i="9"/>
  <c r="U287" i="9"/>
  <c r="F287" i="9"/>
  <c r="E287" i="9"/>
  <c r="D287" i="9"/>
  <c r="T287" i="9"/>
  <c r="S287" i="9"/>
  <c r="H286" i="9"/>
  <c r="I286" i="9"/>
  <c r="C286" i="9"/>
  <c r="V286" i="9"/>
  <c r="U286" i="9"/>
  <c r="E286" i="9"/>
  <c r="F286" i="9"/>
  <c r="D286" i="9"/>
  <c r="T286" i="9"/>
  <c r="S286" i="9"/>
  <c r="H251" i="9"/>
  <c r="I251" i="9"/>
  <c r="C251" i="9"/>
  <c r="V251" i="9"/>
  <c r="U251" i="9"/>
  <c r="E251" i="9"/>
  <c r="F251" i="9"/>
  <c r="D251" i="9"/>
  <c r="T251" i="9"/>
  <c r="S251" i="9"/>
  <c r="I250" i="9"/>
  <c r="H250" i="9"/>
  <c r="C250" i="9"/>
  <c r="V250" i="9"/>
  <c r="U250" i="9"/>
  <c r="F250" i="9"/>
  <c r="E250" i="9"/>
  <c r="D250" i="9"/>
  <c r="T250" i="9"/>
  <c r="S250" i="9"/>
  <c r="H249" i="9"/>
  <c r="I249" i="9"/>
  <c r="C249" i="9"/>
  <c r="V249" i="9"/>
  <c r="U249" i="9"/>
  <c r="E249" i="9"/>
  <c r="F249" i="9"/>
  <c r="D249" i="9"/>
  <c r="T249" i="9"/>
  <c r="S249" i="9"/>
  <c r="H248" i="9"/>
  <c r="I248" i="9"/>
  <c r="C248" i="9"/>
  <c r="V248" i="9"/>
  <c r="U248" i="9"/>
  <c r="E248" i="9"/>
  <c r="F248" i="9"/>
  <c r="D248" i="9"/>
  <c r="T248" i="9"/>
  <c r="S248" i="9"/>
  <c r="I247" i="9"/>
  <c r="H247" i="9"/>
  <c r="C247" i="9"/>
  <c r="V247" i="9"/>
  <c r="U247" i="9"/>
  <c r="F247" i="9"/>
  <c r="E247" i="9"/>
  <c r="D247" i="9"/>
  <c r="T247" i="9"/>
  <c r="S247" i="9"/>
  <c r="H246" i="9"/>
  <c r="I246" i="9"/>
  <c r="C246" i="9"/>
  <c r="V246" i="9"/>
  <c r="U246" i="9"/>
  <c r="E246" i="9"/>
  <c r="F246" i="9"/>
  <c r="D246" i="9"/>
  <c r="T246" i="9"/>
  <c r="S246" i="9"/>
  <c r="H211" i="9"/>
  <c r="I211" i="9"/>
  <c r="C211" i="9"/>
  <c r="V211" i="9"/>
  <c r="U211" i="9"/>
  <c r="E211" i="9"/>
  <c r="F211" i="9"/>
  <c r="D211" i="9"/>
  <c r="T211" i="9"/>
  <c r="S211" i="9"/>
  <c r="H210" i="9"/>
  <c r="I210" i="9"/>
  <c r="C210" i="9"/>
  <c r="V210" i="9"/>
  <c r="U210" i="9"/>
  <c r="E210" i="9"/>
  <c r="F210" i="9"/>
  <c r="D210" i="9"/>
  <c r="T210" i="9"/>
  <c r="S210" i="9"/>
  <c r="I209" i="9"/>
  <c r="H209" i="9"/>
  <c r="C209" i="9"/>
  <c r="V209" i="9"/>
  <c r="U209" i="9"/>
  <c r="F209" i="9"/>
  <c r="E209" i="9"/>
  <c r="D209" i="9"/>
  <c r="T209" i="9"/>
  <c r="S209" i="9"/>
  <c r="H208" i="9"/>
  <c r="I208" i="9"/>
  <c r="C208" i="9"/>
  <c r="V208" i="9"/>
  <c r="U208" i="9"/>
  <c r="E208" i="9"/>
  <c r="F208" i="9"/>
  <c r="D208" i="9"/>
  <c r="T208" i="9"/>
  <c r="S208" i="9"/>
  <c r="H207" i="9"/>
  <c r="I207" i="9"/>
  <c r="C207" i="9"/>
  <c r="V207" i="9"/>
  <c r="U207" i="9"/>
  <c r="E207" i="9"/>
  <c r="F207" i="9"/>
  <c r="D207" i="9"/>
  <c r="T207" i="9"/>
  <c r="S207" i="9"/>
  <c r="H206" i="9"/>
  <c r="I206" i="9"/>
  <c r="C206" i="9"/>
  <c r="V206" i="9"/>
  <c r="U206" i="9"/>
  <c r="E206" i="9"/>
  <c r="F206" i="9"/>
  <c r="D206" i="9"/>
  <c r="T206" i="9"/>
  <c r="S206" i="9"/>
  <c r="H171" i="9"/>
  <c r="I171" i="9"/>
  <c r="C171" i="9"/>
  <c r="V171" i="9"/>
  <c r="U171" i="9"/>
  <c r="E171" i="9"/>
  <c r="F171" i="9"/>
  <c r="D171" i="9"/>
  <c r="T171" i="9"/>
  <c r="S171" i="9"/>
  <c r="H170" i="9"/>
  <c r="I170" i="9"/>
  <c r="C170" i="9"/>
  <c r="V170" i="9"/>
  <c r="U170" i="9"/>
  <c r="E170" i="9"/>
  <c r="F170" i="9"/>
  <c r="D170" i="9"/>
  <c r="T170" i="9"/>
  <c r="S170" i="9"/>
  <c r="H169" i="9"/>
  <c r="I169" i="9"/>
  <c r="C169" i="9"/>
  <c r="V169" i="9"/>
  <c r="U169" i="9"/>
  <c r="E169" i="9"/>
  <c r="F169" i="9"/>
  <c r="D169" i="9"/>
  <c r="T169" i="9"/>
  <c r="S169" i="9"/>
  <c r="H168" i="9"/>
  <c r="I168" i="9"/>
  <c r="C168" i="9"/>
  <c r="V168" i="9"/>
  <c r="U168" i="9"/>
  <c r="E168" i="9"/>
  <c r="F168" i="9"/>
  <c r="D168" i="9"/>
  <c r="T168" i="9"/>
  <c r="S168" i="9"/>
  <c r="H167" i="9"/>
  <c r="I167" i="9"/>
  <c r="C167" i="9"/>
  <c r="V167" i="9"/>
  <c r="U167" i="9"/>
  <c r="E167" i="9"/>
  <c r="F167" i="9"/>
  <c r="D167" i="9"/>
  <c r="T167" i="9"/>
  <c r="S167" i="9"/>
  <c r="H166" i="9"/>
  <c r="I166" i="9"/>
  <c r="C166" i="9"/>
  <c r="V166" i="9"/>
  <c r="U166" i="9"/>
  <c r="E166" i="9"/>
  <c r="F166" i="9"/>
  <c r="D166" i="9"/>
  <c r="T166" i="9"/>
  <c r="S166" i="9"/>
  <c r="H131" i="9"/>
  <c r="I131" i="9"/>
  <c r="C131" i="9"/>
  <c r="V131" i="9"/>
  <c r="U131" i="9"/>
  <c r="E131" i="9"/>
  <c r="F131" i="9"/>
  <c r="D131" i="9"/>
  <c r="T131" i="9"/>
  <c r="S131" i="9"/>
  <c r="I130" i="9"/>
  <c r="H130" i="9"/>
  <c r="C130" i="9"/>
  <c r="V130" i="9"/>
  <c r="U130" i="9"/>
  <c r="F130" i="9"/>
  <c r="E130" i="9"/>
  <c r="D130" i="9"/>
  <c r="T130" i="9"/>
  <c r="S130" i="9"/>
  <c r="H129" i="9"/>
  <c r="I129" i="9"/>
  <c r="C129" i="9"/>
  <c r="V129" i="9"/>
  <c r="U129" i="9"/>
  <c r="E129" i="9"/>
  <c r="F129" i="9"/>
  <c r="D129" i="9"/>
  <c r="T129" i="9"/>
  <c r="S129" i="9"/>
  <c r="H128" i="9"/>
  <c r="I128" i="9"/>
  <c r="C128" i="9"/>
  <c r="V128" i="9"/>
  <c r="U128" i="9"/>
  <c r="E128" i="9"/>
  <c r="F128" i="9"/>
  <c r="D128" i="9"/>
  <c r="T128" i="9"/>
  <c r="S128" i="9"/>
  <c r="H127" i="9"/>
  <c r="I127" i="9"/>
  <c r="C127" i="9"/>
  <c r="V127" i="9"/>
  <c r="U127" i="9"/>
  <c r="E127" i="9"/>
  <c r="F127" i="9"/>
  <c r="D127" i="9"/>
  <c r="T127" i="9"/>
  <c r="S127" i="9"/>
  <c r="H126" i="9"/>
  <c r="I126" i="9"/>
  <c r="C126" i="9"/>
  <c r="V126" i="9"/>
  <c r="U126" i="9"/>
  <c r="E126" i="9"/>
  <c r="F126" i="9"/>
  <c r="D126" i="9"/>
  <c r="T126" i="9"/>
  <c r="S126" i="9"/>
  <c r="H91" i="9"/>
  <c r="I91" i="9"/>
  <c r="C91" i="9"/>
  <c r="V91" i="9"/>
  <c r="U91" i="9"/>
  <c r="E91" i="9"/>
  <c r="F91" i="9"/>
  <c r="D91" i="9"/>
  <c r="T91" i="9"/>
  <c r="S91" i="9"/>
  <c r="H90" i="9"/>
  <c r="I90" i="9"/>
  <c r="C90" i="9"/>
  <c r="V90" i="9"/>
  <c r="U90" i="9"/>
  <c r="E90" i="9"/>
  <c r="F90" i="9"/>
  <c r="D90" i="9"/>
  <c r="T90" i="9"/>
  <c r="S90" i="9"/>
  <c r="H89" i="9"/>
  <c r="I89" i="9"/>
  <c r="C89" i="9"/>
  <c r="V89" i="9"/>
  <c r="U89" i="9"/>
  <c r="E89" i="9"/>
  <c r="F89" i="9"/>
  <c r="D89" i="9"/>
  <c r="T89" i="9"/>
  <c r="S89" i="9"/>
  <c r="H88" i="9"/>
  <c r="I88" i="9"/>
  <c r="C88" i="9"/>
  <c r="V88" i="9"/>
  <c r="U88" i="9"/>
  <c r="E88" i="9"/>
  <c r="F88" i="9"/>
  <c r="D88" i="9"/>
  <c r="T88" i="9"/>
  <c r="S88" i="9"/>
  <c r="H87" i="9"/>
  <c r="I87" i="9"/>
  <c r="C87" i="9"/>
  <c r="V87" i="9"/>
  <c r="U87" i="9"/>
  <c r="E87" i="9"/>
  <c r="F87" i="9"/>
  <c r="D87" i="9"/>
  <c r="T87" i="9"/>
  <c r="S87" i="9"/>
  <c r="H86" i="9"/>
  <c r="I86" i="9"/>
  <c r="C86" i="9"/>
  <c r="V86" i="9"/>
  <c r="U86" i="9"/>
  <c r="E86" i="9"/>
  <c r="F86" i="9"/>
  <c r="D86" i="9"/>
  <c r="T86" i="9"/>
  <c r="S86" i="9"/>
  <c r="H51" i="9"/>
  <c r="I51" i="9"/>
  <c r="C51" i="9"/>
  <c r="V51" i="9"/>
  <c r="U51" i="9"/>
  <c r="E51" i="9"/>
  <c r="F51" i="9"/>
  <c r="D51" i="9"/>
  <c r="T51" i="9"/>
  <c r="S51" i="9"/>
  <c r="H50" i="9"/>
  <c r="I50" i="9"/>
  <c r="C50" i="9"/>
  <c r="V50" i="9"/>
  <c r="U50" i="9"/>
  <c r="E50" i="9"/>
  <c r="F50" i="9"/>
  <c r="D50" i="9"/>
  <c r="T50" i="9"/>
  <c r="S50" i="9"/>
  <c r="H49" i="9"/>
  <c r="I49" i="9"/>
  <c r="C49" i="9"/>
  <c r="V49" i="9"/>
  <c r="U49" i="9"/>
  <c r="E49" i="9"/>
  <c r="F49" i="9"/>
  <c r="D49" i="9"/>
  <c r="T49" i="9"/>
  <c r="S49" i="9"/>
  <c r="H48" i="9"/>
  <c r="I48" i="9"/>
  <c r="C48" i="9"/>
  <c r="V48" i="9"/>
  <c r="U48" i="9"/>
  <c r="E48" i="9"/>
  <c r="F48" i="9"/>
  <c r="D48" i="9"/>
  <c r="T48" i="9"/>
  <c r="S48" i="9"/>
  <c r="H47" i="9"/>
  <c r="I47" i="9"/>
  <c r="C47" i="9"/>
  <c r="V47" i="9"/>
  <c r="U47" i="9"/>
  <c r="E47" i="9"/>
  <c r="F47" i="9"/>
  <c r="D47" i="9"/>
  <c r="T47" i="9"/>
  <c r="S47" i="9"/>
  <c r="H46" i="9"/>
  <c r="I46" i="9"/>
  <c r="C46" i="9"/>
  <c r="V46" i="9"/>
  <c r="U46" i="9"/>
  <c r="E46" i="9"/>
  <c r="F46" i="9"/>
  <c r="D46" i="9"/>
  <c r="T46" i="9"/>
  <c r="S46" i="9"/>
  <c r="E11" i="9"/>
  <c r="F11" i="9"/>
  <c r="D11" i="9"/>
  <c r="T11" i="9"/>
  <c r="E10" i="9"/>
  <c r="F10" i="9"/>
  <c r="D10" i="9"/>
  <c r="T10" i="9"/>
  <c r="E9" i="9"/>
  <c r="F9" i="9"/>
  <c r="D9" i="9"/>
  <c r="T9" i="9"/>
  <c r="E8" i="9"/>
  <c r="F8" i="9"/>
  <c r="T8" i="9"/>
  <c r="E7" i="9"/>
  <c r="F7" i="9"/>
  <c r="D7" i="9"/>
  <c r="T7" i="9"/>
  <c r="S11" i="9"/>
  <c r="S10" i="9"/>
  <c r="S9" i="9"/>
  <c r="S8" i="9"/>
  <c r="S7" i="9"/>
  <c r="G341" i="9"/>
  <c r="G340" i="9"/>
  <c r="G339" i="9"/>
  <c r="G338" i="9"/>
  <c r="G337" i="9"/>
  <c r="G336" i="9"/>
  <c r="V335" i="9"/>
  <c r="U335" i="9"/>
  <c r="T335" i="9"/>
  <c r="S335" i="9"/>
  <c r="E6" i="9"/>
  <c r="F6" i="9"/>
  <c r="D6" i="9"/>
  <c r="T6" i="9"/>
  <c r="S6" i="9"/>
  <c r="G286" i="9"/>
  <c r="G291" i="9"/>
  <c r="G290" i="9"/>
  <c r="G289" i="9"/>
  <c r="G288" i="9"/>
  <c r="G287" i="9"/>
  <c r="V285" i="9"/>
  <c r="U285" i="9"/>
  <c r="T285" i="9"/>
  <c r="S285" i="9"/>
  <c r="G251" i="9"/>
  <c r="G250" i="9"/>
  <c r="G249" i="9"/>
  <c r="G248" i="9"/>
  <c r="G247" i="9"/>
  <c r="G246" i="9"/>
  <c r="V245" i="9"/>
  <c r="U245" i="9"/>
  <c r="T245" i="9"/>
  <c r="S245" i="9"/>
  <c r="G211" i="9"/>
  <c r="G210" i="9"/>
  <c r="G209" i="9"/>
  <c r="G208" i="9"/>
  <c r="G207" i="9"/>
  <c r="G206" i="9"/>
  <c r="V205" i="9"/>
  <c r="U205" i="9"/>
  <c r="T205" i="9"/>
  <c r="S205" i="9"/>
  <c r="G171" i="9"/>
  <c r="G170" i="9"/>
  <c r="G169" i="9"/>
  <c r="G168" i="9"/>
  <c r="G167" i="9"/>
  <c r="G166" i="9"/>
  <c r="V165" i="9"/>
  <c r="U165" i="9"/>
  <c r="T165" i="9"/>
  <c r="S165" i="9"/>
  <c r="G131" i="9"/>
  <c r="G130" i="9"/>
  <c r="G129" i="9"/>
  <c r="G128" i="9"/>
  <c r="G127" i="9"/>
  <c r="G126" i="9"/>
  <c r="V125" i="9"/>
  <c r="U125" i="9"/>
  <c r="T125" i="9"/>
  <c r="S125" i="9"/>
  <c r="V85" i="9"/>
  <c r="U85" i="9"/>
  <c r="T85" i="9"/>
  <c r="S85" i="9"/>
  <c r="V45" i="9"/>
  <c r="U45" i="9"/>
  <c r="T45" i="9"/>
  <c r="S45" i="9"/>
  <c r="G91" i="9"/>
  <c r="G90" i="9"/>
  <c r="G89" i="9"/>
  <c r="G88" i="9"/>
  <c r="G87" i="9"/>
  <c r="G86" i="9"/>
  <c r="G51" i="9"/>
  <c r="G50" i="9"/>
  <c r="G49" i="9"/>
  <c r="G48" i="9"/>
  <c r="G47" i="9"/>
  <c r="G46" i="9"/>
  <c r="H6" i="9"/>
  <c r="I6" i="9"/>
  <c r="H7" i="9"/>
  <c r="I7" i="9"/>
  <c r="H8" i="9"/>
  <c r="I8" i="9"/>
  <c r="H9" i="9"/>
  <c r="I9" i="9"/>
  <c r="H10" i="9"/>
  <c r="I10" i="9"/>
  <c r="H11" i="9"/>
  <c r="I11" i="9"/>
  <c r="C6" i="9"/>
  <c r="C7" i="9"/>
  <c r="C8" i="9"/>
  <c r="C9" i="9"/>
  <c r="C10" i="9"/>
  <c r="C11" i="9"/>
  <c r="V5" i="9"/>
  <c r="U5" i="9"/>
  <c r="T5" i="9"/>
  <c r="S5" i="9"/>
  <c r="V11" i="9"/>
  <c r="V10" i="9"/>
  <c r="V9" i="9"/>
  <c r="V8" i="9"/>
  <c r="V7" i="9"/>
  <c r="V6" i="9"/>
  <c r="U11" i="9"/>
  <c r="U10" i="9"/>
  <c r="U9" i="9"/>
  <c r="U8" i="9"/>
  <c r="U7" i="9"/>
  <c r="U6" i="9"/>
  <c r="G9" i="9"/>
  <c r="G8" i="9"/>
  <c r="G11" i="9"/>
  <c r="G10" i="9"/>
  <c r="G7" i="9"/>
  <c r="G6" i="9"/>
</calcChain>
</file>

<file path=xl/sharedStrings.xml><?xml version="1.0" encoding="utf-8"?>
<sst xmlns="http://schemas.openxmlformats.org/spreadsheetml/2006/main" count="3714" uniqueCount="1906">
  <si>
    <t>Chen</t>
  </si>
  <si>
    <t>Tsybakov</t>
  </si>
  <si>
    <t>Fan</t>
  </si>
  <si>
    <t>44-6</t>
  </si>
  <si>
    <t>Arias-Castro</t>
  </si>
  <si>
    <t>Nadler</t>
  </si>
  <si>
    <t>Cai</t>
  </si>
  <si>
    <t>Yuan</t>
  </si>
  <si>
    <t>Shao</t>
  </si>
  <si>
    <t>Xu</t>
  </si>
  <si>
    <t>Zou</t>
  </si>
  <si>
    <t>Ho</t>
  </si>
  <si>
    <t>Samworth</t>
  </si>
  <si>
    <t>44-5</t>
  </si>
  <si>
    <t>Delaigle</t>
  </si>
  <si>
    <t>Zhou</t>
  </si>
  <si>
    <t>Gao</t>
  </si>
  <si>
    <t>Cheng</t>
  </si>
  <si>
    <t>Jin</t>
  </si>
  <si>
    <t>Hsing</t>
  </si>
  <si>
    <t>Meng</t>
  </si>
  <si>
    <t>Lv</t>
  </si>
  <si>
    <t>Paul</t>
  </si>
  <si>
    <t>Akritas</t>
  </si>
  <si>
    <t>Zhang</t>
  </si>
  <si>
    <t>44-4</t>
  </si>
  <si>
    <t>Liu</t>
  </si>
  <si>
    <t>Wu</t>
  </si>
  <si>
    <t>Qin</t>
  </si>
  <si>
    <t>44-3</t>
  </si>
  <si>
    <t>Taylor</t>
  </si>
  <si>
    <t>Lam</t>
  </si>
  <si>
    <t>Wellner</t>
  </si>
  <si>
    <t>Massam</t>
  </si>
  <si>
    <t>Ghosal</t>
  </si>
  <si>
    <t>Dette</t>
  </si>
  <si>
    <t>He</t>
  </si>
  <si>
    <t>Polonik</t>
  </si>
  <si>
    <t>Wang</t>
  </si>
  <si>
    <t>44-2</t>
  </si>
  <si>
    <t>44-1</t>
  </si>
  <si>
    <t>Kneip</t>
  </si>
  <si>
    <t>Zhu</t>
  </si>
  <si>
    <t>Bull</t>
  </si>
  <si>
    <t>Kosorok</t>
  </si>
  <si>
    <t>Levina</t>
  </si>
  <si>
    <t>Lei</t>
  </si>
  <si>
    <t>Kou</t>
  </si>
  <si>
    <t>Bose</t>
  </si>
  <si>
    <t>Li</t>
  </si>
  <si>
    <t>Rigollet</t>
  </si>
  <si>
    <t>van der Laan</t>
  </si>
  <si>
    <t>Panaretos</t>
  </si>
  <si>
    <t>Mukherjee</t>
  </si>
  <si>
    <t>Steinwart</t>
  </si>
  <si>
    <t>Rousseau</t>
  </si>
  <si>
    <t>James</t>
  </si>
  <si>
    <t>Lok</t>
  </si>
  <si>
    <t>Bickel</t>
  </si>
  <si>
    <t>Richardson</t>
  </si>
  <si>
    <t>Chaudhuri</t>
  </si>
  <si>
    <t>Loh</t>
  </si>
  <si>
    <t>Wainwright</t>
  </si>
  <si>
    <t>Song</t>
  </si>
  <si>
    <t>Todorov</t>
  </si>
  <si>
    <t>Park</t>
  </si>
  <si>
    <t>Zheng</t>
  </si>
  <si>
    <t>Pensky</t>
  </si>
  <si>
    <t>Hu</t>
  </si>
  <si>
    <t>Nickl</t>
  </si>
  <si>
    <t>Owen</t>
  </si>
  <si>
    <t>Ghoshal</t>
  </si>
  <si>
    <t>Atchade</t>
  </si>
  <si>
    <t>Phoa</t>
  </si>
  <si>
    <t>Ying</t>
  </si>
  <si>
    <t>Gill</t>
  </si>
  <si>
    <t>Drton</t>
  </si>
  <si>
    <t>Muller</t>
  </si>
  <si>
    <t>Tang</t>
  </si>
  <si>
    <t>Lecue</t>
  </si>
  <si>
    <t>Munk</t>
  </si>
  <si>
    <t>Debashis Paul</t>
  </si>
  <si>
    <t>Song Xi Chen</t>
  </si>
  <si>
    <t>Ming-Yen Cheng</t>
  </si>
  <si>
    <t>Anirban DasGupta</t>
  </si>
  <si>
    <t>Christian Robert</t>
  </si>
  <si>
    <t>Jiming Jiang</t>
  </si>
  <si>
    <t>Boxin Tang</t>
  </si>
  <si>
    <t>Bing Li</t>
  </si>
  <si>
    <t>Wei-Liem Loh</t>
  </si>
  <si>
    <t>Wei Biao Wu</t>
  </si>
  <si>
    <t>Yingcun Xia</t>
  </si>
  <si>
    <t>Cun-Hui Zhang</t>
  </si>
  <si>
    <t>Harry Zhou</t>
  </si>
  <si>
    <t>Hongtu Zhu</t>
  </si>
  <si>
    <t>Hui Zou</t>
  </si>
  <si>
    <t>Andrieu</t>
  </si>
  <si>
    <t>Blanchard</t>
  </si>
  <si>
    <t>Claeskens</t>
  </si>
  <si>
    <t>DasGupta</t>
  </si>
  <si>
    <t>Doucet</t>
  </si>
  <si>
    <t>Dumbgen</t>
  </si>
  <si>
    <t>Jian Huang</t>
  </si>
  <si>
    <t>Lahiri</t>
  </si>
  <si>
    <t>Meinshausen</t>
  </si>
  <si>
    <t>Nobel</t>
  </si>
  <si>
    <t>Qian</t>
  </si>
  <si>
    <t>Robinson</t>
  </si>
  <si>
    <t>Rootzen</t>
  </si>
  <si>
    <t>Roverato</t>
  </si>
  <si>
    <t>VanderWeele</t>
  </si>
  <si>
    <t>Walker</t>
  </si>
  <si>
    <t>Fang Yao</t>
  </si>
  <si>
    <t>Yekutieli</t>
  </si>
  <si>
    <t>Liping Zhu</t>
  </si>
  <si>
    <t>Buhlmann</t>
  </si>
  <si>
    <t>Murphy</t>
  </si>
  <si>
    <t>Eaton</t>
  </si>
  <si>
    <t>Kunsch</t>
  </si>
  <si>
    <t>Berger</t>
  </si>
  <si>
    <t>Brown</t>
  </si>
  <si>
    <t>van Zwet</t>
  </si>
  <si>
    <t>Bunea</t>
  </si>
  <si>
    <t>Heller</t>
  </si>
  <si>
    <t>Rakhlin</t>
  </si>
  <si>
    <t>Robert</t>
  </si>
  <si>
    <t>Total</t>
  </si>
  <si>
    <t>Banerjee</t>
  </si>
  <si>
    <t>M Banerjee</t>
  </si>
  <si>
    <t>Rong Chen</t>
  </si>
  <si>
    <t>Efromovich</t>
  </si>
  <si>
    <t>Einmahl</t>
  </si>
  <si>
    <t>Hall</t>
  </si>
  <si>
    <t>Feifang Hu</t>
  </si>
  <si>
    <t>J Jin</t>
  </si>
  <si>
    <t>Koltchinskii</t>
  </si>
  <si>
    <t>Runzi Li</t>
  </si>
  <si>
    <t>Hjort</t>
  </si>
  <si>
    <t>Low</t>
  </si>
  <si>
    <t>Mammen</t>
  </si>
  <si>
    <t>Massart</t>
  </si>
  <si>
    <t>Mykland</t>
  </si>
  <si>
    <t>Reiss</t>
  </si>
  <si>
    <t>Ritov</t>
  </si>
  <si>
    <t>Sarkar</t>
  </si>
  <si>
    <t>Qi-Man Shao</t>
  </si>
  <si>
    <t>Xiaotong Shen</t>
  </si>
  <si>
    <t>Tracy</t>
  </si>
  <si>
    <t>Yazhen Wang</t>
  </si>
  <si>
    <t>Yuhong Yang</t>
  </si>
  <si>
    <t>Qiwei Yao</t>
  </si>
  <si>
    <t>Xuming He</t>
  </si>
  <si>
    <t>van Keilegom</t>
  </si>
  <si>
    <t>Abramovich</t>
  </si>
  <si>
    <t>Antoniadis</t>
  </si>
  <si>
    <t>Tony Cai</t>
  </si>
  <si>
    <t>Chambers</t>
  </si>
  <si>
    <t>Ghahramani</t>
  </si>
  <si>
    <t>Gijbels</t>
  </si>
  <si>
    <t>Holmes</t>
  </si>
  <si>
    <t>Ionides</t>
  </si>
  <si>
    <t>Jiang</t>
  </si>
  <si>
    <t>Wenxin Jiang</t>
  </si>
  <si>
    <t>Kovac</t>
  </si>
  <si>
    <t>Runze Li</t>
  </si>
  <si>
    <t>Albert Lo</t>
  </si>
  <si>
    <t>Byeong Park</t>
  </si>
  <si>
    <t>Liang Peng</t>
  </si>
  <si>
    <t>Roberts</t>
  </si>
  <si>
    <t>Rotnitzky</t>
  </si>
  <si>
    <t>Rue</t>
  </si>
  <si>
    <t>Sapatinas</t>
  </si>
  <si>
    <t>Scott</t>
  </si>
  <si>
    <t>Zhiqiang Tan</t>
  </si>
  <si>
    <t>van Zanten</t>
  </si>
  <si>
    <t>Walther</t>
  </si>
  <si>
    <t>Hangsheng Wang</t>
  </si>
  <si>
    <t>Worsley</t>
  </si>
  <si>
    <t>Hongquan Xu</t>
  </si>
  <si>
    <t>Donglin Zeng</t>
  </si>
  <si>
    <t>Chunming Zhang</t>
  </si>
  <si>
    <t>Gareth Roberts</t>
  </si>
  <si>
    <t>Ait-Sahalia</t>
  </si>
  <si>
    <t>Dabrowska</t>
  </si>
  <si>
    <t>Dahlhaus</t>
  </si>
  <si>
    <t>Dasgupta</t>
  </si>
  <si>
    <t>Drees</t>
  </si>
  <si>
    <t>Geyer</t>
  </si>
  <si>
    <t>Koster</t>
  </si>
  <si>
    <t>Jun Liu</t>
  </si>
  <si>
    <t>Martinsek</t>
  </si>
  <si>
    <t>Mathew</t>
  </si>
  <si>
    <t>Picard</t>
  </si>
  <si>
    <t>Don Richards</t>
  </si>
  <si>
    <t>Spokoiny</t>
  </si>
  <si>
    <t>Mike Stein</t>
  </si>
  <si>
    <t>van de Geer</t>
  </si>
  <si>
    <t>Wasserman</t>
  </si>
  <si>
    <t>Wolf</t>
  </si>
  <si>
    <t>Yao</t>
  </si>
  <si>
    <t>Yi-Ching Yao</t>
  </si>
  <si>
    <t>Bin Yu</t>
  </si>
  <si>
    <t>Zamar</t>
  </si>
  <si>
    <t>van der vaart</t>
  </si>
  <si>
    <t>Borgan</t>
  </si>
  <si>
    <t>Jianqing Fan</t>
  </si>
  <si>
    <t>Gotze</t>
  </si>
  <si>
    <t>Regina Liu</t>
  </si>
  <si>
    <t>Xiao-Li Meng</t>
  </si>
  <si>
    <t>Reid</t>
  </si>
  <si>
    <t>Richards</t>
  </si>
  <si>
    <t>Romano</t>
  </si>
  <si>
    <t>Schervish</t>
  </si>
  <si>
    <t>Sweeting</t>
  </si>
  <si>
    <t>Thompson</t>
  </si>
  <si>
    <t>Tyler</t>
  </si>
  <si>
    <t>Welsh</t>
  </si>
  <si>
    <t>Zhiliang Ying</t>
  </si>
  <si>
    <t>Paindavein</t>
  </si>
  <si>
    <t>Judy Wang</t>
  </si>
  <si>
    <t>Rinaldo</t>
  </si>
  <si>
    <t>Maathuis</t>
  </si>
  <si>
    <t>Kneip, Poss, Sarda</t>
  </si>
  <si>
    <t>Yan, Leng, Zhu</t>
  </si>
  <si>
    <t>Karwa, Slavokovic</t>
  </si>
  <si>
    <t>Dette, Pepelyshev, Zhigljavsky</t>
  </si>
  <si>
    <t>Song, Banerjee, Kosorok</t>
  </si>
  <si>
    <t>Petersen, Muller</t>
  </si>
  <si>
    <t>Fan, Liao, Wang</t>
  </si>
  <si>
    <t>Patschkowski, Rohde</t>
  </si>
  <si>
    <t>Sherwood, Lan Wang</t>
  </si>
  <si>
    <t>Gao, Harry Zhou</t>
  </si>
  <si>
    <t>El Karoui, Hau Wu</t>
  </si>
  <si>
    <t>Le, Levina, Vershynin</t>
  </si>
  <si>
    <t>Dong, Gay, Tjsotheim</t>
  </si>
  <si>
    <t>Cai, Liu, Zhou</t>
  </si>
  <si>
    <t>Chen, Genovese, Tibshirani, Wasserman</t>
  </si>
  <si>
    <t>Chang, Tang, Yichao Wu</t>
  </si>
  <si>
    <t>Bonhomme, Jochmans, Robin</t>
  </si>
  <si>
    <t>Xie, Kou, Brown</t>
  </si>
  <si>
    <t>Bhatttacharjee, Bose</t>
  </si>
  <si>
    <t>Liu, Yao, Runze Li</t>
  </si>
  <si>
    <t>Perchet, Rigollet, Chassang, Snowberg</t>
  </si>
  <si>
    <t>Cai, Kim, Wang, Yuan, Zhou</t>
  </si>
  <si>
    <t>Luedtke, van der Laan</t>
  </si>
  <si>
    <t>Taylor, Loftus, Tibshirani</t>
  </si>
  <si>
    <t>Panaretos, Zemel</t>
  </si>
  <si>
    <t>Yang and Dunson</t>
  </si>
  <si>
    <t>Lee, Sun, Sun, Taylor</t>
  </si>
  <si>
    <t>Doss, Wellner</t>
  </si>
  <si>
    <t>Gadat, Klein, Marteau</t>
  </si>
  <si>
    <t>Massam, Wesolowski</t>
  </si>
  <si>
    <t>Su, Candes</t>
  </si>
  <si>
    <t>Yoo, Ghosal</t>
  </si>
  <si>
    <t>Dette, Schorning</t>
  </si>
  <si>
    <t>Bailey, Brien</t>
  </si>
  <si>
    <t>Carlier, Chernozhukov, Galichon</t>
  </si>
  <si>
    <t>Ke, Li, Zhang</t>
  </si>
  <si>
    <t>Ma, He</t>
  </si>
  <si>
    <t>Qiao, Polonik</t>
  </si>
  <si>
    <t>Su, Wang</t>
  </si>
  <si>
    <t>Han, Wellner</t>
  </si>
  <si>
    <t>Drees, Rootzen</t>
  </si>
  <si>
    <t>Dieuleveut, Bach</t>
  </si>
  <si>
    <t>Zhao, Cheng, Liu</t>
  </si>
  <si>
    <t>Cai, Eldar, Li</t>
  </si>
  <si>
    <t>Cavaliere, Georgiev, A.M. Robert Taylor</t>
  </si>
  <si>
    <t>Hayashi, Watanabe</t>
  </si>
  <si>
    <t>Cai, Lian, Rakhlin</t>
  </si>
  <si>
    <t>Han, Pan, Zhang</t>
  </si>
  <si>
    <t>Chen, Qi-Man Shao, Wei Biao Wu, Xu</t>
  </si>
  <si>
    <t>Lei, Xia, Qin</t>
  </si>
  <si>
    <t>Fissler, Ziegel</t>
  </si>
  <si>
    <t>Qu, Wang, Wang</t>
  </si>
  <si>
    <t>Joseph, Bin Yu</t>
  </si>
  <si>
    <t>Sadeghi</t>
  </si>
  <si>
    <t>Ming-Yen Cheng, Fan</t>
  </si>
  <si>
    <t>Wang, Berthet, Samworth</t>
  </si>
  <si>
    <t>Chang, Qi-Man Shao, Wen-Xin Zhou</t>
  </si>
  <si>
    <t>Degui Li, Dag Tjostheim, Gao</t>
  </si>
  <si>
    <t>Ming-Yen Cheng, Honda, Li</t>
  </si>
  <si>
    <t>Shiqiong Huang, Jin, Yao</t>
  </si>
  <si>
    <t>Hsing, Brown, Thelen</t>
  </si>
  <si>
    <t>Pillai, Meng</t>
  </si>
  <si>
    <t>Yingying Fan, Lv</t>
  </si>
  <si>
    <t>Jiang, Li, Paul, Yang, Hongyu Zhao</t>
  </si>
  <si>
    <t>Delaigle, Hall, Wen-Xin Zhou</t>
  </si>
  <si>
    <t>Cai, Li, Ma</t>
  </si>
  <si>
    <t>Zhang, Harry Zhou</t>
  </si>
  <si>
    <t>Xiaoke Zhang, Jane-Ling Wang</t>
  </si>
  <si>
    <t>Jin, Wang</t>
  </si>
  <si>
    <t>Arias-Castro, Verzelen</t>
  </si>
  <si>
    <t>Cai, Zhang</t>
  </si>
  <si>
    <t>Stepanova, Tsybankov</t>
  </si>
  <si>
    <t>Paul, Peng, Burman</t>
  </si>
  <si>
    <t>Shpitser, Tchetgen Tchtgen</t>
  </si>
  <si>
    <t>Kim, Jeon</t>
  </si>
  <si>
    <t>Yang, Waiwright, Jordan</t>
  </si>
  <si>
    <t>Fromont, Lerasle, Bouret</t>
  </si>
  <si>
    <t>Yuan, Zhou</t>
  </si>
  <si>
    <t>Yu, Dong, Jun Shao</t>
  </si>
  <si>
    <t>Xu, Chen, Lafferty</t>
  </si>
  <si>
    <t>Gu, Hui Zou</t>
  </si>
  <si>
    <t>Devroye, Lerasle, Lugosi, Oliveira</t>
  </si>
  <si>
    <t>Ho, Nguyen</t>
  </si>
  <si>
    <t>Kim, Samworth</t>
  </si>
  <si>
    <t>Kneip (40)</t>
  </si>
  <si>
    <t>Wasserman (34)</t>
  </si>
  <si>
    <t>van der Laan (34)</t>
  </si>
  <si>
    <t>Taylor (40)</t>
  </si>
  <si>
    <t>Bertsimas, King, Mazumder</t>
  </si>
  <si>
    <t>He (37)</t>
  </si>
  <si>
    <t>Polonik (40)</t>
  </si>
  <si>
    <t>Drees (34)</t>
  </si>
  <si>
    <t>Shao (40)</t>
  </si>
  <si>
    <t>Wu (40)</t>
  </si>
  <si>
    <t>Yu (34)</t>
  </si>
  <si>
    <t>Meng (31)</t>
  </si>
  <si>
    <t>Ma</t>
  </si>
  <si>
    <t>Wainwright (43)</t>
  </si>
  <si>
    <t>43-5</t>
  </si>
  <si>
    <t>43-6</t>
  </si>
  <si>
    <t>Tuo, Wu</t>
  </si>
  <si>
    <t>Castillo, Rousseau</t>
  </si>
  <si>
    <t>Bhattacharyya, Bickel</t>
  </si>
  <si>
    <t>Bickel (37)</t>
  </si>
  <si>
    <t>Giraud, Roueff, Sanchez-Perez</t>
  </si>
  <si>
    <t>Jirak</t>
  </si>
  <si>
    <t>Chauvet</t>
  </si>
  <si>
    <t>Brownless, Joly</t>
  </si>
  <si>
    <t>Lugosi</t>
  </si>
  <si>
    <t>Albert, Bouret, Fromont, Bouret</t>
  </si>
  <si>
    <t>Cheng, Kao</t>
  </si>
  <si>
    <t>Bao, Lin, Pan, Zhou</t>
  </si>
  <si>
    <t>Gao, Lu, Zhou</t>
  </si>
  <si>
    <t>Spokoiny, Zhilova</t>
  </si>
  <si>
    <t>Spokoiny (34)</t>
  </si>
  <si>
    <t>Li, Ke, Zhang</t>
  </si>
  <si>
    <t>Fan, Rigollet, Wang</t>
  </si>
  <si>
    <t>Einmahl, Li, Liu</t>
  </si>
  <si>
    <t>Einmahl (40)</t>
  </si>
  <si>
    <t>Liu (31)</t>
  </si>
  <si>
    <t>Chan, Walther</t>
  </si>
  <si>
    <t>Walther (40)</t>
  </si>
  <si>
    <t>Chen, Genovese, Wasserman</t>
  </si>
  <si>
    <t>Jiang, Ma, Wang</t>
  </si>
  <si>
    <t>Dette, Melas, Guchenko</t>
  </si>
  <si>
    <t>van der Vaart</t>
  </si>
  <si>
    <t>Castillo, Schmidt-Hieber, van der Vaart</t>
  </si>
  <si>
    <t>Castillo</t>
  </si>
  <si>
    <t>van der Vaart (32)</t>
  </si>
  <si>
    <t>Groeneboom, Jongbloed</t>
  </si>
  <si>
    <t>Barber, Candes</t>
  </si>
  <si>
    <t>Armstrong</t>
  </si>
  <si>
    <t>Ma, Carroll, Liang, Xu</t>
  </si>
  <si>
    <t>Steinwart (40)</t>
  </si>
  <si>
    <t>Gao, Ma, Ren, Zhou</t>
  </si>
  <si>
    <t>Sagnol, Harman</t>
  </si>
  <si>
    <t>Zheng, Peng, He</t>
  </si>
  <si>
    <t>He (39)</t>
  </si>
  <si>
    <t>Hoffmann, Rousseau, Schmidt-Hieber</t>
  </si>
  <si>
    <t>Fan, James, Radchenko</t>
  </si>
  <si>
    <t>Jiang, Wang</t>
  </si>
  <si>
    <t>43-4</t>
  </si>
  <si>
    <t>Szabo, van der Vaart, van Zanten</t>
  </si>
  <si>
    <t>van Zanten (37)</t>
  </si>
  <si>
    <t>Low, Ma</t>
  </si>
  <si>
    <t>Low (40)</t>
  </si>
  <si>
    <t>Mai, Zou</t>
  </si>
  <si>
    <t>Fan, Ke, Liu, Xia</t>
  </si>
  <si>
    <t>Basu, Michailidis</t>
  </si>
  <si>
    <t>Desgagne</t>
  </si>
  <si>
    <t>Li, Zheng, Ai</t>
  </si>
  <si>
    <t>Chichignoud, Loustau</t>
  </si>
  <si>
    <t>Byrne, Dawid</t>
  </si>
  <si>
    <t>Chen, Li, Liang, Wang</t>
  </si>
  <si>
    <t>Scornet, Biau, Vert</t>
  </si>
  <si>
    <t>Shang, Cheng</t>
  </si>
  <si>
    <t>Chatterjee, Guntuboyina, Sen</t>
  </si>
  <si>
    <t>Meinshausen, Buhlmann</t>
  </si>
  <si>
    <t>43-3</t>
  </si>
  <si>
    <t>Mukherjee, Johnstone</t>
  </si>
  <si>
    <t>Sarkar, Bickel</t>
  </si>
  <si>
    <t>Ren, Sun, Zhang, Zhou</t>
  </si>
  <si>
    <t>Cai, Li</t>
  </si>
  <si>
    <t>Maathuis, Colombo</t>
  </si>
  <si>
    <t>Jentsch, Politis</t>
  </si>
  <si>
    <t>Delattre, Roquain</t>
  </si>
  <si>
    <t>Lepski</t>
  </si>
  <si>
    <t>Fan, Kong, Li, Zheng</t>
  </si>
  <si>
    <t>Klopp, Pensky</t>
  </si>
  <si>
    <t>Kauthgamer, Nadler, Vilenchik</t>
  </si>
  <si>
    <t>Li, Siegmund</t>
  </si>
  <si>
    <t>Cheng, Shang</t>
  </si>
  <si>
    <t>43-2</t>
  </si>
  <si>
    <t>Yang, Pan</t>
  </si>
  <si>
    <t>Bandyopadhyay, Lahiri, Nordman</t>
  </si>
  <si>
    <t>Zheng, Bai, Yao</t>
  </si>
  <si>
    <t>Levrard</t>
  </si>
  <si>
    <t>Lee, Mammen, Nielsen, Park</t>
  </si>
  <si>
    <t>Yan, Tokdar</t>
  </si>
  <si>
    <t>Liu, Aue, Paul</t>
  </si>
  <si>
    <t>Vogt, Dette</t>
  </si>
  <si>
    <t>Zhang, Wu</t>
  </si>
  <si>
    <t>Jacob, Thiery</t>
  </si>
  <si>
    <t>Gao, Zhou</t>
  </si>
  <si>
    <t>Schiebinger, Wainwright, Yu</t>
  </si>
  <si>
    <t>Kong, Liu, Jing</t>
  </si>
  <si>
    <t>Can, Einmahl, Khmaldze, Laeven</t>
  </si>
  <si>
    <t>Fougeres, de Haan, Mercadier</t>
  </si>
  <si>
    <t>Fan, Xue, Zou</t>
  </si>
  <si>
    <t>43-1</t>
  </si>
  <si>
    <t>McGoff, Mukherjee, Nobel, Pillai</t>
  </si>
  <si>
    <t>Hu, Yang, Stufken</t>
  </si>
  <si>
    <t>Samonenko, Robinson</t>
  </si>
  <si>
    <t>Robinson (42)</t>
  </si>
  <si>
    <t>Chen, Zhang</t>
  </si>
  <si>
    <t>Chatterjee</t>
  </si>
  <si>
    <t>Lei, Rinaldo</t>
  </si>
  <si>
    <t>Sherlock, Thiery, Roberts, Rosenthal</t>
  </si>
  <si>
    <t>Roberts (37)</t>
  </si>
  <si>
    <t>Ferreira, de Haan</t>
  </si>
  <si>
    <t>Lei, Vu</t>
  </si>
  <si>
    <t>Bruna, Mallat, Bacry, Muzy</t>
  </si>
  <si>
    <t>Mukherjee, Pillai, Lin</t>
  </si>
  <si>
    <t>Bao, Pan, Zhou</t>
  </si>
  <si>
    <t>Kubjas, Robeva, Sturmfels</t>
  </si>
  <si>
    <t>Bickel, Chen, Zhao, Levina, Zhu</t>
  </si>
  <si>
    <t xml:space="preserve"> Bickel (37)</t>
  </si>
  <si>
    <t>42-6</t>
  </si>
  <si>
    <t>Binev, Cohen, Dahmen, Devore</t>
  </si>
  <si>
    <t>Wang, Liu, Zhang</t>
  </si>
  <si>
    <t>Ke, Jin, Fan</t>
  </si>
  <si>
    <t>Fryzlewicz</t>
  </si>
  <si>
    <t>Bailey, Druilhet</t>
  </si>
  <si>
    <t>Fasy, Lecci, Rinaldo, Wasserman, Balakrishnan, Singh</t>
  </si>
  <si>
    <t>Szekeley, Rizzo</t>
  </si>
  <si>
    <t>Donoho, Gavish</t>
  </si>
  <si>
    <t>Chang, Huang, Ing</t>
  </si>
  <si>
    <t>Bhaskar, Song</t>
  </si>
  <si>
    <t>Bertsimas, Maxumder</t>
  </si>
  <si>
    <t>Buhlmann, Peters, Ernest</t>
  </si>
  <si>
    <t>Bulmann</t>
  </si>
  <si>
    <t>Schmidt-Hieber</t>
  </si>
  <si>
    <t>42-5</t>
  </si>
  <si>
    <t>Fithian, Hastie</t>
  </si>
  <si>
    <t>He, Qian</t>
  </si>
  <si>
    <t>Jiang, Liu</t>
  </si>
  <si>
    <t>Chernozhukov, Chetverikov, Kato</t>
  </si>
  <si>
    <t>Cheng, Hond, Li, Pen</t>
  </si>
  <si>
    <t>Cheng (37)</t>
  </si>
  <si>
    <t>Liu (34)</t>
  </si>
  <si>
    <t>Bochkina, Green</t>
  </si>
  <si>
    <t>Celisse</t>
  </si>
  <si>
    <t>Segers, van den Akker, Werker</t>
  </si>
  <si>
    <t>Catsillo, Nickl</t>
  </si>
  <si>
    <t>Jirak, Meister, Reiss</t>
  </si>
  <si>
    <t>Liu, Shao</t>
  </si>
  <si>
    <t>Groeneboom</t>
  </si>
  <si>
    <t>Lockhart, Taylor, Tibshirani, Tibshirani</t>
  </si>
  <si>
    <t>42-4</t>
  </si>
  <si>
    <t>Yoshimori, Lahiri</t>
  </si>
  <si>
    <t>Du, Zhang</t>
  </si>
  <si>
    <t>Zhang (40)</t>
  </si>
  <si>
    <t>Bibinger, Hautsch, Malec, Reiss</t>
  </si>
  <si>
    <t>He, Tang</t>
  </si>
  <si>
    <t>Chen, Ma, Wang,</t>
  </si>
  <si>
    <t>Sun, Liu, Qian</t>
  </si>
  <si>
    <t>Pazman, Pronzato</t>
  </si>
  <si>
    <t>Evans, Richardson</t>
  </si>
  <si>
    <t>Richardson (38)</t>
  </si>
  <si>
    <t>Maire, Douc, Olsson</t>
  </si>
  <si>
    <t>Genovese, Persone-Pacifico, Verdinell, Wasserman</t>
  </si>
  <si>
    <t>Shi, Tang, Yin</t>
  </si>
  <si>
    <t>Bucher, Segers, Volgushev</t>
  </si>
  <si>
    <t>Dette, Grigoriev</t>
  </si>
  <si>
    <t>Kong, Xia</t>
  </si>
  <si>
    <t>Kuipers, Moffa, Heckerman</t>
  </si>
  <si>
    <t>Xia</t>
  </si>
  <si>
    <t>41-4</t>
  </si>
  <si>
    <t>42-3</t>
  </si>
  <si>
    <t>Fan, Zou</t>
  </si>
  <si>
    <t>Aronow, Green, Lee</t>
  </si>
  <si>
    <t>Fan, Liao</t>
  </si>
  <si>
    <t>Gromping, Xu</t>
  </si>
  <si>
    <t>Arias-Castro, Verazelen</t>
  </si>
  <si>
    <t>Zou, Yin, Feng, Wang</t>
  </si>
  <si>
    <t>Pomatto, Al-Najjar, Sandoni</t>
  </si>
  <si>
    <t>Jacod, Todorov</t>
  </si>
  <si>
    <t>Guo, He, Sarkar</t>
  </si>
  <si>
    <t>Sarkar (40)</t>
  </si>
  <si>
    <t>Pati, Battaacharya, Pillai, Dunson</t>
  </si>
  <si>
    <t>Jacod, Reiss</t>
  </si>
  <si>
    <t>Genon-Catalot, Laredo</t>
  </si>
  <si>
    <t>van de Geer, Buhlmann, Ritov, Dezuere</t>
  </si>
  <si>
    <t>van de Geer (34)</t>
  </si>
  <si>
    <t>Chakraborty, Chaudhuri</t>
  </si>
  <si>
    <t>42-2</t>
  </si>
  <si>
    <t>Buhlmann, Meier, van de Geer</t>
  </si>
  <si>
    <t>Cai, Yuan</t>
  </si>
  <si>
    <t>Fan, Ke</t>
  </si>
  <si>
    <t>Lv, Zheng</t>
  </si>
  <si>
    <t>Buja, Brown</t>
  </si>
  <si>
    <t>Jiang, Yu, Wang</t>
  </si>
  <si>
    <t>Wang, Xue, Qu, Liang</t>
  </si>
  <si>
    <t>Jankowski</t>
  </si>
  <si>
    <t>Wang, Liu, Cheng, Yang</t>
  </si>
  <si>
    <t>Soltanolkotabi, Elhamifar, Candes</t>
  </si>
  <si>
    <t>Sun, Yan, Zhang, Lu</t>
  </si>
  <si>
    <t>Schervish, Seidenfeld, Kadane</t>
  </si>
  <si>
    <t>Schervish (31)</t>
  </si>
  <si>
    <t>Belloni, Chernozhukov, Wang</t>
  </si>
  <si>
    <t>Narisetty, He</t>
  </si>
  <si>
    <t>42-1</t>
  </si>
  <si>
    <t>Lepski, Serdyukova</t>
  </si>
  <si>
    <t>Choi, Wolfe</t>
  </si>
  <si>
    <t>McElroy, Holan</t>
  </si>
  <si>
    <t>Witeley, Lee</t>
  </si>
  <si>
    <t>Bai, Li</t>
  </si>
  <si>
    <t>Feng, He</t>
  </si>
  <si>
    <t>Lecue, Rigollet</t>
  </si>
  <si>
    <t>Onatski, Moreira, Hallin</t>
  </si>
  <si>
    <t>Cholaquidis, Cuevas, Fraiman</t>
  </si>
  <si>
    <t>Tibshirani</t>
  </si>
  <si>
    <t>Fan, Fan, Barut</t>
  </si>
  <si>
    <t>Bhattacharya, Pati, Dunson</t>
  </si>
  <si>
    <t>Luo, Li, Yin</t>
  </si>
  <si>
    <t>Current</t>
  </si>
  <si>
    <t>Former</t>
  </si>
  <si>
    <t>Currnt #</t>
  </si>
  <si>
    <t>Fmr #</t>
  </si>
  <si>
    <t>Current-3</t>
  </si>
  <si>
    <t>Cheng, Fan</t>
  </si>
  <si>
    <t>Hsing, Brown</t>
  </si>
  <si>
    <t>Delaigle, Hall</t>
  </si>
  <si>
    <t>Cai, Ma</t>
  </si>
  <si>
    <t>#authors</t>
  </si>
  <si>
    <t>Wu (40), Shao (40)</t>
  </si>
  <si>
    <t>Cai, Rahklin</t>
  </si>
  <si>
    <t>Cai, Zhou</t>
  </si>
  <si>
    <t>Kou, Brown</t>
  </si>
  <si>
    <t>Cai, Yuan, Zhou</t>
  </si>
  <si>
    <t>Banerjee, Kosorok</t>
  </si>
  <si>
    <t>Rousseau, Castillo</t>
  </si>
  <si>
    <t>Einmahl (40), Liu (31)</t>
  </si>
  <si>
    <t>Ma, Zhou</t>
  </si>
  <si>
    <t>van der Vaart (32), van Zanten (37)</t>
  </si>
  <si>
    <t>Buhlmann, Meinshausn</t>
  </si>
  <si>
    <t>Zhang, Zhou</t>
  </si>
  <si>
    <t>Jin, Fan</t>
  </si>
  <si>
    <t>Counts</t>
  </si>
  <si>
    <t>articles</t>
  </si>
  <si>
    <t>#-current</t>
  </si>
  <si>
    <t>#-3yr</t>
  </si>
  <si>
    <t>#fmr</t>
  </si>
  <si>
    <t>#AE-current</t>
  </si>
  <si>
    <t>#AE-3</t>
  </si>
  <si>
    <t>%current</t>
  </si>
  <si>
    <t>%3-yr</t>
  </si>
  <si>
    <t>authors</t>
  </si>
  <si>
    <t>%-current</t>
  </si>
  <si>
    <t>41-6</t>
  </si>
  <si>
    <t>41-5</t>
  </si>
  <si>
    <t>41-3</t>
  </si>
  <si>
    <t>41-2</t>
  </si>
  <si>
    <t>41-1</t>
  </si>
  <si>
    <t>Naghshvar, Javidi</t>
  </si>
  <si>
    <t>Carroll, Delaigle, Hall</t>
  </si>
  <si>
    <t>Mukerjee, Tang</t>
  </si>
  <si>
    <t>Chernozhukov, Cherverikov, Kato</t>
  </si>
  <si>
    <t>Zhong, Chen, Xu</t>
  </si>
  <si>
    <t>Nickl, van de Geer</t>
  </si>
  <si>
    <t>Chan, Lai</t>
  </si>
  <si>
    <t>Vu, Lei</t>
  </si>
  <si>
    <t>Khmaladze</t>
  </si>
  <si>
    <t>Chen, Xu, Wu</t>
  </si>
  <si>
    <t>Loh, Wainwright</t>
  </si>
  <si>
    <t>Nordman, Bunzel, Lahiri</t>
  </si>
  <si>
    <t>Cai, Ma, Wu</t>
  </si>
  <si>
    <t>Sejdinovic, Spirerumbudur, Gretton, Fukumizu</t>
  </si>
  <si>
    <t>Duchi, Mackey, Jordan</t>
  </si>
  <si>
    <t>Janzing, Balduzzi, Grosse-Wentrup, Scholkopf</t>
  </si>
  <si>
    <t>Kato</t>
  </si>
  <si>
    <t>Jacod, Podolskij</t>
  </si>
  <si>
    <t>Chatterjee, Diaconis</t>
  </si>
  <si>
    <t>Wang, Kim, Li</t>
  </si>
  <si>
    <t>Fan, Jin, Yao</t>
  </si>
  <si>
    <t>Xia, Qin, Bai</t>
  </si>
  <si>
    <t>Zhao, Leng, Li, Wang</t>
  </si>
  <si>
    <t>Penski</t>
  </si>
  <si>
    <t>Johnson, Geyer</t>
  </si>
  <si>
    <t>Geyer (34)</t>
  </si>
  <si>
    <t>He, Wang, Hong</t>
  </si>
  <si>
    <t>Olshen, Brajaratnam</t>
  </si>
  <si>
    <t>Dette, Melas, Shpilev</t>
  </si>
  <si>
    <t>Johnson</t>
  </si>
  <si>
    <t>He, Jia, Yu</t>
  </si>
  <si>
    <t>Berthet, Rigollet</t>
  </si>
  <si>
    <t>Yao, Wang, Zhou</t>
  </si>
  <si>
    <t>Wang (40)</t>
  </si>
  <si>
    <t>Li, Todorov, Tauchen</t>
  </si>
  <si>
    <t>Hall, Horowitz</t>
  </si>
  <si>
    <t>Bickel, Choi, Chang, Zhang</t>
  </si>
  <si>
    <t>Draisma, Kuhnt, Zwiernik</t>
  </si>
  <si>
    <t>Francq, Zakoian</t>
  </si>
  <si>
    <t>Castillo, Nickl</t>
  </si>
  <si>
    <t>Jiang, Yang</t>
  </si>
  <si>
    <t>Zhang, Peng, Wang</t>
  </si>
  <si>
    <t>Amini, Chen, Bickel, Levina</t>
  </si>
  <si>
    <t>Chang, Tang, Wu</t>
  </si>
  <si>
    <t>Tsao, Wu</t>
  </si>
  <si>
    <t>Yamagata, Fujiwara, Gill</t>
  </si>
  <si>
    <t>Gill (37)</t>
  </si>
  <si>
    <t>Birnbaum, Johnstone, Nadler, Paul</t>
  </si>
  <si>
    <t>Rinaldo, Petrovic, Fienberg</t>
  </si>
  <si>
    <t>Bien, Taylor, Tibshirani</t>
  </si>
  <si>
    <t>Huang, Sun, Ying, Yu, Zhang</t>
  </si>
  <si>
    <t>Ying (31)</t>
  </si>
  <si>
    <t>Hong, Lee</t>
  </si>
  <si>
    <t>Chatterjee, Lahiri</t>
  </si>
  <si>
    <t>Chan, Huang, Ing</t>
  </si>
  <si>
    <t>Schmidt-Hieber, Munk, Dumbgen</t>
  </si>
  <si>
    <t>Zhang, Shao</t>
  </si>
  <si>
    <t>Suzuki, Sugiyama</t>
  </si>
  <si>
    <t>Tang, Sussman, Priebe</t>
  </si>
  <si>
    <t>Fromont, Laurent, Reynaud-Bouret</t>
  </si>
  <si>
    <t>Jacod, Rosenbaum</t>
  </si>
  <si>
    <t>Bucher, Vetter</t>
  </si>
  <si>
    <t>Cappe, Garivier, Maillard, Munos, Stoltz</t>
  </si>
  <si>
    <t>Efromovich (40)</t>
  </si>
  <si>
    <t>Miller, Harrison</t>
  </si>
  <si>
    <t>Masuda</t>
  </si>
  <si>
    <t>Schennach</t>
  </si>
  <si>
    <t>Chen, Liu</t>
  </si>
  <si>
    <t>Anandkumar, Valluvan</t>
  </si>
  <si>
    <t>Uhler, Raskutti, Buhlmann, Yu</t>
  </si>
  <si>
    <t>Leeb</t>
  </si>
  <si>
    <t>Chung, Romano</t>
  </si>
  <si>
    <t>Romano (31)</t>
  </si>
  <si>
    <t>Shalizi, Rinaldo</t>
  </si>
  <si>
    <t>van de Geer, Buhlmann</t>
  </si>
  <si>
    <t>Panaretos, Tavakoli</t>
  </si>
  <si>
    <t>Koltchinskii, Rangel</t>
  </si>
  <si>
    <t>Xie, Siegmund</t>
  </si>
  <si>
    <t>Perchet, Rigollet</t>
  </si>
  <si>
    <t>Cai, Low, Xia</t>
  </si>
  <si>
    <t>Azizyan, Singh, Wasserman</t>
  </si>
  <si>
    <t>Berk, Brown, Buja, Zhang, Zhao</t>
  </si>
  <si>
    <t>Hilgert, Mas, Verzelen</t>
  </si>
  <si>
    <t>Bacallado, Favaro, Trippa</t>
  </si>
  <si>
    <t>Braess, Dette</t>
  </si>
  <si>
    <t>Bigot, Gendre</t>
  </si>
  <si>
    <t>Ho, Ane</t>
  </si>
  <si>
    <t>Di Nardo, McCullagh, Senato</t>
  </si>
  <si>
    <t>Field, Robinson</t>
  </si>
  <si>
    <t>Davidov, Peddada</t>
  </si>
  <si>
    <t>Woodard, Rosenthal</t>
  </si>
  <si>
    <t>Gandy, Delanchy</t>
  </si>
  <si>
    <t>Jaing</t>
  </si>
  <si>
    <t>VanderWeele, Shipster</t>
  </si>
  <si>
    <t>Lee, Li, Chiaromonte</t>
  </si>
  <si>
    <t>Ma, Zhu</t>
  </si>
  <si>
    <t>Saegusa, Wellner</t>
  </si>
  <si>
    <t>Taraldsen, Lindqvist</t>
  </si>
  <si>
    <t>Nguyen</t>
  </si>
  <si>
    <t>40-6</t>
  </si>
  <si>
    <t>40-5</t>
  </si>
  <si>
    <t>40-4</t>
  </si>
  <si>
    <t>40-3</t>
  </si>
  <si>
    <t>40-2</t>
  </si>
  <si>
    <t>40-1</t>
  </si>
  <si>
    <t>Munk (40)</t>
  </si>
  <si>
    <t>Comte, Johannes</t>
  </si>
  <si>
    <t>Romano, Shaikh</t>
  </si>
  <si>
    <t>Roman, Hobert</t>
  </si>
  <si>
    <t>Belitser, Ghosal, van Zanten</t>
  </si>
  <si>
    <t>Adler, Subag, Taylor</t>
  </si>
  <si>
    <t>Samworth, Yuan</t>
  </si>
  <si>
    <t>Xu, Huang</t>
  </si>
  <si>
    <t>Koul, Muller, Zhieck</t>
  </si>
  <si>
    <t>Juditsky, Karzan, Nemirovski, Polyak</t>
  </si>
  <si>
    <t>Chetelat, Wells</t>
  </si>
  <si>
    <t>Chandrasekaran, Parrilo, Willsky</t>
  </si>
  <si>
    <t>Lauritzen, Meinshausen</t>
  </si>
  <si>
    <t>Giraud, Tsybakov</t>
  </si>
  <si>
    <t>Ren, Zhou</t>
  </si>
  <si>
    <t>Candes, Soltanolkotabi</t>
  </si>
  <si>
    <t>Fan, Li</t>
  </si>
  <si>
    <t>Castillo, van der Vaart</t>
  </si>
  <si>
    <t>Cizewski, Hannig</t>
  </si>
  <si>
    <t>VanderWeele, Richardson</t>
  </si>
  <si>
    <t>Roysland</t>
  </si>
  <si>
    <t>Soltanolkotabi, Candes</t>
  </si>
  <si>
    <t>Fellouris</t>
  </si>
  <si>
    <t>Zhao, Levina, Zhu</t>
  </si>
  <si>
    <t>Liu, Han, Yuan, Lafferty, Wasserman</t>
  </si>
  <si>
    <t>Dalalyan, Salmon</t>
  </si>
  <si>
    <t>Lee, Mammen, Park</t>
  </si>
  <si>
    <t>Mammen, Park</t>
  </si>
  <si>
    <t>Park (37)</t>
  </si>
  <si>
    <t>Bunea, She, Wegkamp</t>
  </si>
  <si>
    <t>Dou, Pollard, Zhou</t>
  </si>
  <si>
    <t>Agarwal, Negahban, Wainwright</t>
  </si>
  <si>
    <t>Lahiri, Mukhopadhyay</t>
  </si>
  <si>
    <t>Bunea (37)</t>
  </si>
  <si>
    <t>Amini, Wainwright</t>
  </si>
  <si>
    <t>Xue, Zou</t>
  </si>
  <si>
    <t>Neuvial, Roquain</t>
  </si>
  <si>
    <t>Vogt</t>
  </si>
  <si>
    <t>Zhu, Li, Kong</t>
  </si>
  <si>
    <t>Comminges, Dalalyan</t>
  </si>
  <si>
    <t>Douc, Moulines</t>
  </si>
  <si>
    <t>Qiu, Chen</t>
  </si>
  <si>
    <t>Antognini, Zagoraiou</t>
  </si>
  <si>
    <t>Anandkumar, Tan, Huang, Willsky</t>
  </si>
  <si>
    <t>Xue, Zou, Cai</t>
  </si>
  <si>
    <t>Ait-Sahalia, Jacod</t>
  </si>
  <si>
    <t>Rivoirard, Rousseau</t>
  </si>
  <si>
    <t>Ingster, Sapatinas, Suslina</t>
  </si>
  <si>
    <t>Bayarri, Berger, Forte, Donato</t>
  </si>
  <si>
    <t>Durot, Kulikov, Lopuhaa</t>
  </si>
  <si>
    <t>Wu, Zhang</t>
  </si>
  <si>
    <t>Loh, Waitwright</t>
  </si>
  <si>
    <t>Yang, Stufken</t>
  </si>
  <si>
    <t>Foygel, Draisma, Drton</t>
  </si>
  <si>
    <t>Pillai, Yin</t>
  </si>
  <si>
    <t>Einmahl, Krajina, Segers</t>
  </si>
  <si>
    <t>Hu, Hu</t>
  </si>
  <si>
    <t>Tchetgen Tchetgen, Shpitser</t>
  </si>
  <si>
    <t>Peng, Zhang, Zhu</t>
  </si>
  <si>
    <t>Dai, Rigollet, Zhang</t>
  </si>
  <si>
    <t>Bercu, Fraysse</t>
  </si>
  <si>
    <t>Lam, Yao</t>
  </si>
  <si>
    <t>Wang, Phillips</t>
  </si>
  <si>
    <t>Jing, Kong, Liu</t>
  </si>
  <si>
    <t>Zhu, Ibrahim, Cho</t>
  </si>
  <si>
    <t>Shao, Deng</t>
  </si>
  <si>
    <t>Lecue, Mendelson</t>
  </si>
  <si>
    <t>Letac, Massam</t>
  </si>
  <si>
    <t>Tang, Xu, Lin</t>
  </si>
  <si>
    <t>Li, Chen</t>
  </si>
  <si>
    <t>Genovese, Perone-Pacifico, Verdinelli, Wasserman</t>
  </si>
  <si>
    <t>Roussaeau, Chopin, Liseo</t>
  </si>
  <si>
    <t>Fienberg, Rinaldo</t>
  </si>
  <si>
    <t>Ledoit, Waolf</t>
  </si>
  <si>
    <t>Gehrmann, Lauritzen</t>
  </si>
  <si>
    <t>Ehrlinger, Ishwaran</t>
  </si>
  <si>
    <t>Yang, He</t>
  </si>
  <si>
    <t>Mammen, Rothe, Chienle</t>
  </si>
  <si>
    <t>Ribshirani, Taylor</t>
  </si>
  <si>
    <t>Todorov, Tauchen</t>
  </si>
  <si>
    <t>Morgan, Rubin</t>
  </si>
  <si>
    <t>Drton, Goia</t>
  </si>
  <si>
    <t>Chen, Muller</t>
  </si>
  <si>
    <t>Plamadeala, Rosenberger</t>
  </si>
  <si>
    <t>Tang, Banerjee, Kosorok</t>
  </si>
  <si>
    <t>Ji, Jin</t>
  </si>
  <si>
    <t>Kaiser, Lahiri, Nordman</t>
  </si>
  <si>
    <t>Asgharian, Carone, Fakoor</t>
  </si>
  <si>
    <t>Bickel, Kleijn</t>
  </si>
  <si>
    <t>Uhler</t>
  </si>
  <si>
    <t>Liu, Xu</t>
  </si>
  <si>
    <t>Colombo, Maathuis, Kalisch, Richardson</t>
  </si>
  <si>
    <t>Cook, Forzani, Rothman</t>
  </si>
  <si>
    <t>Guntuboyina</t>
  </si>
  <si>
    <t>Arias-Castro, Bubeck, Lugosi</t>
  </si>
  <si>
    <t>Xiao, Wu</t>
  </si>
  <si>
    <t>Goldberg, Kosorok</t>
  </si>
  <si>
    <t>Parry, Dawid, Lauritzen</t>
  </si>
  <si>
    <t>David, Lauritzen, Parry</t>
  </si>
  <si>
    <t>Ehn, Gneiting</t>
  </si>
  <si>
    <t>Portnoy</t>
  </si>
  <si>
    <t>39-6</t>
  </si>
  <si>
    <t>39-5</t>
  </si>
  <si>
    <t>39-4</t>
  </si>
  <si>
    <t>39-3</t>
  </si>
  <si>
    <t>39-2</t>
  </si>
  <si>
    <t>39-1</t>
  </si>
  <si>
    <t>Stein</t>
  </si>
  <si>
    <t>Stein (34)</t>
  </si>
  <si>
    <t>Chang, Chen</t>
  </si>
  <si>
    <t>Bali, Boente, Tyler, Wang</t>
  </si>
  <si>
    <t>Tyler (31)</t>
  </si>
  <si>
    <t>Gine, Nickl</t>
  </si>
  <si>
    <t>Aue, Lee</t>
  </si>
  <si>
    <t>Haaland, Qian</t>
  </si>
  <si>
    <t>Liao, Jiang</t>
  </si>
  <si>
    <t>Jiang (37)</t>
  </si>
  <si>
    <t>Ding, Nan</t>
  </si>
  <si>
    <t>Davis, Song</t>
  </si>
  <si>
    <t>Bradic, Fan, Jiang</t>
  </si>
  <si>
    <t>Zheng, Li</t>
  </si>
  <si>
    <t>Hualde, Robinson</t>
  </si>
  <si>
    <t>Li, Artemiou, Li</t>
  </si>
  <si>
    <t>Nussbaum, Szkola</t>
  </si>
  <si>
    <t>Kkoopmeiners, Feng</t>
  </si>
  <si>
    <t>Fort, Moulines, Priouret</t>
  </si>
  <si>
    <t>CSChwartman, Gavrilov, Adler</t>
  </si>
  <si>
    <t>Fan, Liao, Micheva</t>
  </si>
  <si>
    <t>Kolassa, Robinson</t>
  </si>
  <si>
    <t>Rojo</t>
  </si>
  <si>
    <t>Bickel, Chen, Levina</t>
  </si>
  <si>
    <t>Koltchinskii, Lounici, Tsybakov</t>
  </si>
  <si>
    <t>Lai, Gross, Shen</t>
  </si>
  <si>
    <t>Hoffmann, Nickl</t>
  </si>
  <si>
    <t>Kneip, Sarda</t>
  </si>
  <si>
    <t>Ilmonen, Paindaveine</t>
  </si>
  <si>
    <t>Dattner, Goldenshluger, Juditsky</t>
  </si>
  <si>
    <t>Hall, Pham, Wang, Wang</t>
  </si>
  <si>
    <t>Arias-Castro, Candes, Plan</t>
  </si>
  <si>
    <t>Bontemps</t>
  </si>
  <si>
    <t>Khara, Hobert</t>
  </si>
  <si>
    <t>Chu, Zhu, Wang</t>
  </si>
  <si>
    <t>Knapik, van der Vaart, van Zanten</t>
  </si>
  <si>
    <t>van Zanten (37), van der Vaart (32)</t>
  </si>
  <si>
    <t>Buta, Doss</t>
  </si>
  <si>
    <t>Lerman, Zhang</t>
  </si>
  <si>
    <t>Nye</t>
  </si>
  <si>
    <t>Maruyama, George</t>
  </si>
  <si>
    <t>Audibert, Catoni</t>
  </si>
  <si>
    <t>Wang, Liu, Liang, Carroll</t>
  </si>
  <si>
    <t>Lerasle</t>
  </si>
  <si>
    <t>Rohe, Chatterjee, Yu</t>
  </si>
  <si>
    <t>Wolpert, Clyde, Tu</t>
  </si>
  <si>
    <t>Bucher, Dette, Volgushev</t>
  </si>
  <si>
    <t>McCullagh, Han</t>
  </si>
  <si>
    <t>Huang, Ma, Li, Zhang</t>
  </si>
  <si>
    <t>papavasiliou, Ladroue</t>
  </si>
  <si>
    <t>Liu, Yang</t>
  </si>
  <si>
    <t>Kreiss, Paparoditis, Politis</t>
  </si>
  <si>
    <t>Zhu, Ling</t>
  </si>
  <si>
    <t>Lounici, Pontil, van de Geer, Tsybakov</t>
  </si>
  <si>
    <t>Belomestny</t>
  </si>
  <si>
    <t>Tibshirani, Taylor</t>
  </si>
  <si>
    <t>Dick</t>
  </si>
  <si>
    <t>Leduc, Moulines, Taqqu, Reisen</t>
  </si>
  <si>
    <t>Kirch, Politis</t>
  </si>
  <si>
    <t>Meister</t>
  </si>
  <si>
    <t>Cai, Jiang</t>
  </si>
  <si>
    <t>Chan, Ing</t>
  </si>
  <si>
    <t>Bogdan, Chakrabarti, Frommlet, Ghosh</t>
  </si>
  <si>
    <t>Seijo, Sen</t>
  </si>
  <si>
    <t>Goldenshluger, Lepski</t>
  </si>
  <si>
    <t>Cui, Harle, Zhu</t>
  </si>
  <si>
    <t>Chen, Hall, Muller</t>
  </si>
  <si>
    <t>Yen</t>
  </si>
  <si>
    <t>Ionides, Bhadra, Atchade, King</t>
  </si>
  <si>
    <t>Ionides (37)</t>
  </si>
  <si>
    <t>Cai, Einmahl, Haan</t>
  </si>
  <si>
    <t>Chen, Dick, Owen</t>
  </si>
  <si>
    <t>Dumbgen, Samworth, Schuhmacher</t>
  </si>
  <si>
    <t>Rigollet, Tsybakov</t>
  </si>
  <si>
    <t>Comte, Genon-Catalot</t>
  </si>
  <si>
    <t>Bacallado</t>
  </si>
  <si>
    <t>Drton, Foygel, Sullivant</t>
  </si>
  <si>
    <t>Rohde, Tsybakov</t>
  </si>
  <si>
    <t>Zhang, Phor, Mukerjee, Xu</t>
  </si>
  <si>
    <t>Tang, Banerjee, Michailidis</t>
  </si>
  <si>
    <t>Cai, Low</t>
  </si>
  <si>
    <t>Kerkyacharian, Ngoc, Picard</t>
  </si>
  <si>
    <t>Negahban, Wainwright</t>
  </si>
  <si>
    <t>Huckemann</t>
  </si>
  <si>
    <t>Belloni, Winkler</t>
  </si>
  <si>
    <t>Qian, Murphy</t>
  </si>
  <si>
    <t>Gao, Zhao</t>
  </si>
  <si>
    <t>Shao, Wang, Deng, Wang</t>
  </si>
  <si>
    <t>Dette, Melas</t>
  </si>
  <si>
    <t>Sun, Lin, Liu</t>
  </si>
  <si>
    <t>Obozinksi, Wainwright, Jordan</t>
  </si>
  <si>
    <t>Aswani, Bickel, Tomlin</t>
  </si>
  <si>
    <t>Belloni, Chernozhukov</t>
  </si>
  <si>
    <t>Zhang, Joffe, Small</t>
  </si>
  <si>
    <t>Zhang, Liang</t>
  </si>
  <si>
    <t>Lounici, Nickel</t>
  </si>
  <si>
    <t>Jimenez, Yukich</t>
  </si>
  <si>
    <t>Douc, Robert</t>
  </si>
  <si>
    <t>Robert (34)</t>
  </si>
  <si>
    <t>Arias-Castro, Candes, Durand</t>
  </si>
  <si>
    <t>Kai, Li, Zou</t>
  </si>
  <si>
    <t>Hanneke</t>
  </si>
  <si>
    <t>Anevski, Soulier</t>
  </si>
  <si>
    <t>Chi</t>
  </si>
  <si>
    <t>Douc, Moulines, Olsson, van Handel</t>
  </si>
  <si>
    <t>Khara, Rajaratnam</t>
  </si>
  <si>
    <t>Pena, Habiger, Wu</t>
  </si>
  <si>
    <t>Roquain, Villers</t>
  </si>
  <si>
    <t>Zhang, Fan, Yu</t>
  </si>
  <si>
    <t>Zhang (37)</t>
  </si>
  <si>
    <t>Zhang, Hu, Cheaung, Chan</t>
  </si>
  <si>
    <t>Hall, Muller</t>
  </si>
  <si>
    <t>Yang</t>
  </si>
  <si>
    <t>38-6</t>
  </si>
  <si>
    <t>38-5</t>
  </si>
  <si>
    <t>38-4</t>
  </si>
  <si>
    <t>38-3</t>
  </si>
  <si>
    <t>38-2</t>
  </si>
  <si>
    <t>38-1</t>
  </si>
  <si>
    <t>Newton, Chung</t>
  </si>
  <si>
    <t>Hallin, Paindeveine, Verdebout</t>
  </si>
  <si>
    <t>de Jonge, van Zanten</t>
  </si>
  <si>
    <t>van) Zanten (37</t>
  </si>
  <si>
    <t>Li, Hsing</t>
  </si>
  <si>
    <t>Bathia, Yao, Ziegelmann</t>
  </si>
  <si>
    <t>Brockwell, del Moral, Doucet</t>
  </si>
  <si>
    <t>Yuan, Cai</t>
  </si>
  <si>
    <t>Polunchenko, Tartakovsky</t>
  </si>
  <si>
    <t>Muller, Yao</t>
  </si>
  <si>
    <t>El Karoui</t>
  </si>
  <si>
    <t>Fan, Song</t>
  </si>
  <si>
    <t>Lee, Zou, Wright</t>
  </si>
  <si>
    <t>Chen, Zhong</t>
  </si>
  <si>
    <t>Koltchinskii, Yuan</t>
  </si>
  <si>
    <t>Chen, Zou, Cook</t>
  </si>
  <si>
    <t>Jing, Pan, Shao, Zhou</t>
  </si>
  <si>
    <t>Seregin, Wellner</t>
  </si>
  <si>
    <t>Goeman, Solari</t>
  </si>
  <si>
    <t>Liang, Liu, Li, Tsai</t>
  </si>
  <si>
    <t>Leonenko, Pronzato</t>
  </si>
  <si>
    <t>Chan, Ling</t>
  </si>
  <si>
    <t>Lloyd, Kabaila</t>
  </si>
  <si>
    <t>Scott, Berger</t>
  </si>
  <si>
    <t>Scott (37)</t>
  </si>
  <si>
    <t>Rosenbaum, Tsybakov</t>
  </si>
  <si>
    <t>Hall, Miller</t>
  </si>
  <si>
    <t>Rinaldo, Wasserman</t>
  </si>
  <si>
    <t>Wassman (34)</t>
  </si>
  <si>
    <t>Fan, Feng, Niu</t>
  </si>
  <si>
    <t>Golubev</t>
  </si>
  <si>
    <t>Bouret, Schbath</t>
  </si>
  <si>
    <t>Liang</t>
  </si>
  <si>
    <t>Cheng, Huang</t>
  </si>
  <si>
    <t>Botev, Grotowski, Kroese</t>
  </si>
  <si>
    <t>Palma, Olea</t>
  </si>
  <si>
    <t>Koenker, Mizera</t>
  </si>
  <si>
    <t>Addario-Berry, Broutin, Devroye, Lugosi</t>
  </si>
  <si>
    <t>Ait-Sahalia, Jacd</t>
  </si>
  <si>
    <t>Ait-Sahalia, Fan, Jiang</t>
  </si>
  <si>
    <t>Brien, Bailey</t>
  </si>
  <si>
    <t>Moreno, Giron, Casella</t>
  </si>
  <si>
    <t>Sen, Banerjee, Woodroofe</t>
  </si>
  <si>
    <t>Banerjee, Woodroofe</t>
  </si>
  <si>
    <t>Huang, Zhang</t>
  </si>
  <si>
    <t>Brown, Cai, Zhou</t>
  </si>
  <si>
    <t>Du, Ma, Liang</t>
  </si>
  <si>
    <t>Cai, Zhang, Zhou</t>
  </si>
  <si>
    <t>Zhu, Hu</t>
  </si>
  <si>
    <t>Bowsher</t>
  </si>
  <si>
    <t>Huang, Horowitz, Wei</t>
  </si>
  <si>
    <t>Kim, Akritas</t>
  </si>
  <si>
    <t>Xue, Miao, Wu</t>
  </si>
  <si>
    <t>Liu, Wu</t>
  </si>
  <si>
    <t>Bigot, Gadat</t>
  </si>
  <si>
    <t>Huckemann, Kim, Koo, Munk</t>
  </si>
  <si>
    <t>Bunea, Wegkamp, Tsybakov, Barbu</t>
  </si>
  <si>
    <t>McKeague, Sen</t>
  </si>
  <si>
    <t>Ravikumar, Wainwright, Lafferty</t>
  </si>
  <si>
    <t>Park, Jeong, Simar</t>
  </si>
  <si>
    <t>Liu, Chen</t>
  </si>
  <si>
    <t>Verzelen</t>
  </si>
  <si>
    <t>Jiang, Fan, Fan</t>
  </si>
  <si>
    <t>Wong, Ma</t>
  </si>
  <si>
    <t>Lin, Bingham, Sitter, Tang</t>
  </si>
  <si>
    <t>Jacod, Podolskij, Vetter</t>
  </si>
  <si>
    <t>Markaryan, Rosenberger</t>
  </si>
  <si>
    <t>Biau, Cadra, Rouviere</t>
  </si>
  <si>
    <t>Yu</t>
  </si>
  <si>
    <t>Huang</t>
  </si>
  <si>
    <t>Olshen</t>
  </si>
  <si>
    <t>Olshen, Rajaratnam</t>
  </si>
  <si>
    <t>Sullivant, Talaska, Draisma</t>
  </si>
  <si>
    <t>Hall, Jin</t>
  </si>
  <si>
    <t>Norets</t>
  </si>
  <si>
    <t>Samworth, Wand</t>
  </si>
  <si>
    <t>Pensky, Sapatinas</t>
  </si>
  <si>
    <t>Hormann, Kokoszka</t>
  </si>
  <si>
    <t>Vimond</t>
  </si>
  <si>
    <t>Hallin, Paindaveine, Siman</t>
  </si>
  <si>
    <t>Wei</t>
  </si>
  <si>
    <t>Serfling, Zuo</t>
  </si>
  <si>
    <t>Kong, Mizera</t>
  </si>
  <si>
    <t>Verzelen, Villers</t>
  </si>
  <si>
    <t>Ferrari, Yang</t>
  </si>
  <si>
    <t>Kalogeropoulos, Roberts, Dellaportas</t>
  </si>
  <si>
    <t>Chen, Qin</t>
  </si>
  <si>
    <t>Kuelbs, Vidyashankar</t>
  </si>
  <si>
    <t>Anderes</t>
  </si>
  <si>
    <t>Wang, Zou</t>
  </si>
  <si>
    <t>Kyung, Gill, Casella</t>
  </si>
  <si>
    <t>Walther (37)</t>
  </si>
  <si>
    <t>Flegal, Jones</t>
  </si>
  <si>
    <t>Hall, Pham</t>
  </si>
  <si>
    <t>Kim, Altman</t>
  </si>
  <si>
    <t>Egloff, Leippold</t>
  </si>
  <si>
    <t>Jensen</t>
  </si>
  <si>
    <t>Fuh</t>
  </si>
  <si>
    <t>el Karoui</t>
  </si>
  <si>
    <t>Arlot, Blanchard, Roquiain</t>
  </si>
  <si>
    <t>Cai, Jin</t>
  </si>
  <si>
    <t>Golubev, Nussbaum, Zhou</t>
  </si>
  <si>
    <t>Cai,</t>
  </si>
  <si>
    <t>Mijatovic, Schneider</t>
  </si>
  <si>
    <t>Wang, Xue, Zhu, Chong</t>
  </si>
  <si>
    <t>Groeneboom, Jongbloed, Witte</t>
  </si>
  <si>
    <t>Qi, Zhao</t>
  </si>
  <si>
    <t>Klemela, Mammen</t>
  </si>
  <si>
    <t>Evans, Jang</t>
  </si>
  <si>
    <t>Mendelson, Neeman</t>
  </si>
  <si>
    <t>Jacob</t>
  </si>
  <si>
    <t>Roman, Wolf</t>
  </si>
  <si>
    <t>Romano (31), Wolf(34)</t>
  </si>
  <si>
    <t>37-6</t>
  </si>
  <si>
    <t>37-5</t>
  </si>
  <si>
    <t>37-4</t>
  </si>
  <si>
    <t>37-3</t>
  </si>
  <si>
    <t>37-2</t>
  </si>
  <si>
    <t>37-1</t>
  </si>
  <si>
    <t>Burman, Shumway</t>
  </si>
  <si>
    <t>Luo, Wang, Tsai</t>
  </si>
  <si>
    <t>Meier, van de Geer, Buhlmann</t>
  </si>
  <si>
    <t>Bai, Jiang, Yao, Zheng</t>
  </si>
  <si>
    <t>Wang, Zhu, Zhou</t>
  </si>
  <si>
    <t>Gao, King, Lu, Tjostheim</t>
  </si>
  <si>
    <t>Shi, Belkin, Yu</t>
  </si>
  <si>
    <t>Chan</t>
  </si>
  <si>
    <t>Aue, Hormann, Horvath, Reimherr</t>
  </si>
  <si>
    <t>Dette, Letz</t>
  </si>
  <si>
    <t>Dette (34)</t>
  </si>
  <si>
    <t>Jung, Marron</t>
  </si>
  <si>
    <t>Andersson, Ryden</t>
  </si>
  <si>
    <t>Fan, Wu, Feng</t>
  </si>
  <si>
    <t>Chen, Wu, Yi</t>
  </si>
  <si>
    <t>Lam, Fan</t>
  </si>
  <si>
    <t>Chen, Hansen, Scheinkman</t>
  </si>
  <si>
    <t>Mukerjee (37)</t>
  </si>
  <si>
    <t>Allman, Matias, Rhodes</t>
  </si>
  <si>
    <t>Maathuis, Kalisch, Buhlmann</t>
  </si>
  <si>
    <t>Khmaldze, Koul</t>
  </si>
  <si>
    <t>Chan, Hall</t>
  </si>
  <si>
    <t>Genovese, Pacifico, Verdinell, Wasserman</t>
  </si>
  <si>
    <t>Hall, Muller, Yao</t>
  </si>
  <si>
    <t>Du, Zhang, Mandrekar</t>
  </si>
  <si>
    <t>Baldi, Kerkycharian, Marinucci, Picard</t>
  </si>
  <si>
    <t>Kulik, Raimondo</t>
  </si>
  <si>
    <t>Massam, Liu, Dobra</t>
  </si>
  <si>
    <t>Zhao, Rocha, Yu</t>
  </si>
  <si>
    <t>yu (34)</t>
  </si>
  <si>
    <t>Lv, Fan</t>
  </si>
  <si>
    <t>Yajima, Matsuda,</t>
  </si>
  <si>
    <t>Nishiyama</t>
  </si>
  <si>
    <t>Ranjan, Bingham, Dean</t>
  </si>
  <si>
    <t>Chen, Cheng</t>
  </si>
  <si>
    <t>Qian, Ai, Wu</t>
  </si>
  <si>
    <t>Liu, Lindsay</t>
  </si>
  <si>
    <t>Moreira</t>
  </si>
  <si>
    <t>Park, Sheetlin, Spouge</t>
  </si>
  <si>
    <t>Davies, Kovac, Meise</t>
  </si>
  <si>
    <t>van der Vaart, van Zanten</t>
  </si>
  <si>
    <t>Lin, Liu</t>
  </si>
  <si>
    <t>Zhou, Wu</t>
  </si>
  <si>
    <t>Bardet, Wintenberger</t>
  </si>
  <si>
    <t>Singh, Scott, Nowak</t>
  </si>
  <si>
    <t>Spokoiny, Vial</t>
  </si>
  <si>
    <t>Ali, Richardson, Spirtes</t>
  </si>
  <si>
    <t>Einmahl, Segers</t>
  </si>
  <si>
    <t>Einmahl (31)</t>
  </si>
  <si>
    <t>Genest, Segers</t>
  </si>
  <si>
    <t>Omelka, Gijbels, Veraverbeke</t>
  </si>
  <si>
    <t>McNeil, Neslehova</t>
  </si>
  <si>
    <t>James, Wang, Zhu</t>
  </si>
  <si>
    <t>Candes, Plan</t>
  </si>
  <si>
    <t>Wasserman, Roeder</t>
  </si>
  <si>
    <t>Juditsky, Nemirovski</t>
  </si>
  <si>
    <t>Johannes</t>
  </si>
  <si>
    <t>Anderes, Chaterjee</t>
  </si>
  <si>
    <t>Nan, Kalbfleisch, Yu</t>
  </si>
  <si>
    <t>Zhang, Fan, Sun</t>
  </si>
  <si>
    <t>Song, Kosorok, Fine</t>
  </si>
  <si>
    <t>Grendar, Judge</t>
  </si>
  <si>
    <t>Tokdar, Martin, Ghosh</t>
  </si>
  <si>
    <t>Chen, Li</t>
  </si>
  <si>
    <t>Hu, Zhang, He</t>
  </si>
  <si>
    <t>Phoa, Xu</t>
  </si>
  <si>
    <t>Zhang, Zhang</t>
  </si>
  <si>
    <t>Audibert</t>
  </si>
  <si>
    <t>Jiang, Zhang</t>
  </si>
  <si>
    <t>Brown, Greenshtein</t>
  </si>
  <si>
    <t>Bickel, Ritov, Tsybakov</t>
  </si>
  <si>
    <t>Zou, Zhang</t>
  </si>
  <si>
    <t>Lan, Banerjee, Michailidis</t>
  </si>
  <si>
    <t>Bickel, Tsybakov</t>
  </si>
  <si>
    <t>Cui, Guo, Lin, Zhu</t>
  </si>
  <si>
    <t>Fukumizu, Bach, Jordan</t>
  </si>
  <si>
    <t>de Blasi, Peccati, Jordan</t>
  </si>
  <si>
    <t>Andrews, Calder, Davis</t>
  </si>
  <si>
    <t>Malliavin, Mancino</t>
  </si>
  <si>
    <t>Dette, Titoff</t>
  </si>
  <si>
    <t>Hjort, McKeague, van Keilegom</t>
  </si>
  <si>
    <t>Hjort, van Keilegom</t>
  </si>
  <si>
    <t>Balakrishnan, Zhao</t>
  </si>
  <si>
    <t>Kerkyacharian, Marinucci, Picard</t>
  </si>
  <si>
    <t>Arias-Castro, Donoho</t>
  </si>
  <si>
    <t>Casella, Giron, Martinez, Moreno</t>
  </si>
  <si>
    <t>Paul, Peng</t>
  </si>
  <si>
    <t>Li, Dong</t>
  </si>
  <si>
    <t>Balabdaoui, Rudibach, Wellner</t>
  </si>
  <si>
    <t>Juditsky, Lepski, Tsybakov</t>
  </si>
  <si>
    <t>Sppokoiny</t>
  </si>
  <si>
    <t>Vanderweele, Robins</t>
  </si>
  <si>
    <t>Chang, Ying</t>
  </si>
  <si>
    <t>Gorfine, Zucker, Hsu</t>
  </si>
  <si>
    <t>Cohen, Sackrowitz, Xu</t>
  </si>
  <si>
    <t>Cohen</t>
  </si>
  <si>
    <t>Sarkar, Guo</t>
  </si>
  <si>
    <t>Vovk, Nouretdinov, Gammerman</t>
  </si>
  <si>
    <t>Finner, Dickhaus, Roters</t>
  </si>
  <si>
    <t>Gavrilov, Benjamii, Sarkar</t>
  </si>
  <si>
    <t>Baraud, Giraud, Huet</t>
  </si>
  <si>
    <t>Xie, Huang</t>
  </si>
  <si>
    <t>Andrieu, Roberts</t>
  </si>
  <si>
    <t>Hsing, Ren</t>
  </si>
  <si>
    <t>Wang, Fygenson</t>
  </si>
  <si>
    <t>Jonbloged, van der Meulen</t>
  </si>
  <si>
    <t>Muler, Pena, Yohai</t>
  </si>
  <si>
    <t>Steinwart, Anghel</t>
  </si>
  <si>
    <t>Nguyen, Wainwright, Jordan</t>
  </si>
  <si>
    <t>Berger, Bernardo, Sun</t>
  </si>
  <si>
    <t>Dudley, Sidenko, Wang</t>
  </si>
  <si>
    <t>Marchetti, Wermuth</t>
  </si>
  <si>
    <t>Olszewski, Sandroni</t>
  </si>
  <si>
    <t>May, Flournoy</t>
  </si>
  <si>
    <t>Benko, Hardle, Kneip</t>
  </si>
  <si>
    <t>Crambes, Kneip, Sarda</t>
  </si>
  <si>
    <t>Hjort, Walker</t>
  </si>
  <si>
    <t>Koul, Song</t>
  </si>
  <si>
    <t>Boysen, Kempe, Libscher, Munk, Wittich</t>
  </si>
  <si>
    <t>Ait-sahalia, Jacod</t>
  </si>
  <si>
    <t>Beskos, Papaspilipoulos, Roberts</t>
  </si>
  <si>
    <t>Meinshausen, Yu</t>
  </si>
  <si>
    <t>Alqallaf, van Aelst, Yohai, Zamar</t>
  </si>
  <si>
    <t>Clarke, Hall</t>
  </si>
  <si>
    <t>Nordman</t>
  </si>
  <si>
    <t>Fang, Hong, Shao</t>
  </si>
  <si>
    <t>Sun, Gilbert, McKeague</t>
  </si>
  <si>
    <t>Zhou, Liang</t>
  </si>
  <si>
    <t>Osius</t>
  </si>
  <si>
    <t>Wang, Chen</t>
  </si>
  <si>
    <t>Goldenshluger</t>
  </si>
  <si>
    <t>36-6</t>
  </si>
  <si>
    <t>36-5</t>
  </si>
  <si>
    <t>36-4</t>
  </si>
  <si>
    <t>36-3</t>
  </si>
  <si>
    <t>36-2</t>
  </si>
  <si>
    <t>36-1</t>
  </si>
  <si>
    <t>Anderson, Zeitouni</t>
  </si>
  <si>
    <t>Bickel, Levina</t>
  </si>
  <si>
    <t>Fan, Fan</t>
  </si>
  <si>
    <t>Johnstone</t>
  </si>
  <si>
    <t>Rajaratnam, Massam, Carvalho</t>
  </si>
  <si>
    <t>Rao, Mingo, Speicher, Edelman</t>
  </si>
  <si>
    <t>Schwartman, Mascaranhas, Taylor</t>
  </si>
  <si>
    <t>Cai, Wang</t>
  </si>
  <si>
    <t>Brown, Cai</t>
  </si>
  <si>
    <t>Huang, Chen</t>
  </si>
  <si>
    <t>Hall, Lahiri</t>
  </si>
  <si>
    <t>Hall, Park, Samworth</t>
  </si>
  <si>
    <t>Hall, Park</t>
  </si>
  <si>
    <t>Leonenko, Pronzato, Savani</t>
  </si>
  <si>
    <t>Juditsky, Rigollet, Tsybakov</t>
  </si>
  <si>
    <t>Jiang, Tanner</t>
  </si>
  <si>
    <t>Dtron, Massam, Olkin</t>
  </si>
  <si>
    <t>Albertos, Matran, Iscar</t>
  </si>
  <si>
    <t>Belloni, Didier</t>
  </si>
  <si>
    <t>Gill, Grunwald</t>
  </si>
  <si>
    <t>Eaton, Hobert, Jones, Lai</t>
  </si>
  <si>
    <t>Chamandy, Worsley, Taylor, Gosselin</t>
  </si>
  <si>
    <t>Privault, Reveillac</t>
  </si>
  <si>
    <t>Zou, Li</t>
  </si>
  <si>
    <t>Buhlmann, Meier</t>
  </si>
  <si>
    <t>Zhang, Huang</t>
  </si>
  <si>
    <t>Paul, Bair, Hastie, Tibshirani</t>
  </si>
  <si>
    <t>Grama, Spokoiny</t>
  </si>
  <si>
    <t>Zhou, He</t>
  </si>
  <si>
    <t>Jiang, Rao, Gu, Nguyen</t>
  </si>
  <si>
    <t>Zhang, Yu</t>
  </si>
  <si>
    <t>Arias-Castro, Candes, Helgason, Zeitouni</t>
  </si>
  <si>
    <t>Dumgen, Walther</t>
  </si>
  <si>
    <t>Cheng, Kosorok</t>
  </si>
  <si>
    <t>Zhao, Wu</t>
  </si>
  <si>
    <t>van Bellegem, von Sachs</t>
  </si>
  <si>
    <t>Moulines, Roueff, Taqqu</t>
  </si>
  <si>
    <t>Groeneboom, Maathuis, Wellner</t>
  </si>
  <si>
    <t>Majumdar, Stufken</t>
  </si>
  <si>
    <t>Zou, Yuan</t>
  </si>
  <si>
    <t>Brown, George, Xu</t>
  </si>
  <si>
    <t>Hofmann, Scholkopf, Smola</t>
  </si>
  <si>
    <t>Chatterjee, Lahiri, Li</t>
  </si>
  <si>
    <t>Jupp</t>
  </si>
  <si>
    <t>Hallin, Paindaveine</t>
  </si>
  <si>
    <t>Li, Liu</t>
  </si>
  <si>
    <t>Escudero, Gordaliza, Matran, Iscar</t>
  </si>
  <si>
    <t>Rohde</t>
  </si>
  <si>
    <t>Nardi, Siegmund, Yakir</t>
  </si>
  <si>
    <t>Coeurjolly</t>
  </si>
  <si>
    <t>Lii, Rosenblatt</t>
  </si>
  <si>
    <t>Blanchard, Bousquet, Massart</t>
  </si>
  <si>
    <t>Hobert, Marchev</t>
  </si>
  <si>
    <t>Luxburg, Belkin, Bousquet</t>
  </si>
  <si>
    <t>Huang, Horoqitz, Ma</t>
  </si>
  <si>
    <t>Wang, Brown, Cai, Levine</t>
  </si>
  <si>
    <t>Delaigle, Hall, Meister</t>
  </si>
  <si>
    <t>Linton, Sperlich, Keilegom</t>
  </si>
  <si>
    <t>Anderes, Stein</t>
  </si>
  <si>
    <t>Fryzlewicz, Sapatinas, Rao</t>
  </si>
  <si>
    <t>Moustakides</t>
  </si>
  <si>
    <t>Chen, Hong, Tarozzi</t>
  </si>
  <si>
    <t>Clemencon, Lugosi, Vayatis</t>
  </si>
  <si>
    <t>Genovese, Wasserman</t>
  </si>
  <si>
    <t>Chambaz, Rousseau</t>
  </si>
  <si>
    <t>Berger, Sun</t>
  </si>
  <si>
    <t>Lindsay, Markatou, Ray, Yang, Chen</t>
  </si>
  <si>
    <t>Taylor, Worsley</t>
  </si>
  <si>
    <t>Lafferty, Wasserman</t>
  </si>
  <si>
    <t>Barron, Cohen, Dahmen, Devore</t>
  </si>
  <si>
    <t>Papaspilipopulos, Roberts</t>
  </si>
  <si>
    <t>Barrera, Yohai</t>
  </si>
  <si>
    <t>Ren</t>
  </si>
  <si>
    <t>Chen, Gao, Tang</t>
  </si>
  <si>
    <t>Yu, Park, Mammen</t>
  </si>
  <si>
    <t>Li, Liang</t>
  </si>
  <si>
    <t>Radchenko</t>
  </si>
  <si>
    <t>Hoffmann, Reiss</t>
  </si>
  <si>
    <t>Breidt, Opsomer</t>
  </si>
  <si>
    <t>Fang, Hedyat</t>
  </si>
  <si>
    <t>Xu, Cheng</t>
  </si>
  <si>
    <t>Guo, Koul</t>
  </si>
  <si>
    <t>35-6</t>
  </si>
  <si>
    <t>35-5</t>
  </si>
  <si>
    <t>35-4</t>
  </si>
  <si>
    <t>35-3</t>
  </si>
  <si>
    <t>35-2</t>
  </si>
  <si>
    <t>35-1</t>
  </si>
  <si>
    <t>Candes, Tao</t>
  </si>
  <si>
    <t>Efron, Hastie, Tibshirani</t>
  </si>
  <si>
    <t>Cai, Lv</t>
  </si>
  <si>
    <t>Meinshausen, Rocha, Yu</t>
  </si>
  <si>
    <t>Friedlander, Saundres</t>
  </si>
  <si>
    <t>Cai, Jin, Low</t>
  </si>
  <si>
    <t>Wang, Yang</t>
  </si>
  <si>
    <t>Balabdaoui, Wellner</t>
  </si>
  <si>
    <t>Zhu, Ibrahim, Lee, Zhang</t>
  </si>
  <si>
    <t>Horowitz, Mammen</t>
  </si>
  <si>
    <t>Hall, Ma</t>
  </si>
  <si>
    <t>Delaigle, Hall, Muller</t>
  </si>
  <si>
    <t>Chan, Loh</t>
  </si>
  <si>
    <t>Rudin, Schapire, Daubechies</t>
  </si>
  <si>
    <t>Szekely, Rizzo, Bakirov</t>
  </si>
  <si>
    <t>Sun, Zhang, Tong</t>
  </si>
  <si>
    <t>Csorgo, Szyszkowicz, Wang</t>
  </si>
  <si>
    <t>Wang, Marron</t>
  </si>
  <si>
    <t>Bayarri, Berger, Cafeo, Garcia-Donato, Liu, Palomo, Parthasarathy, Paulo, Sacks, Walsh</t>
  </si>
  <si>
    <t>Butucea</t>
  </si>
  <si>
    <t>Gloter, Hoffmann</t>
  </si>
  <si>
    <t>Merkouris</t>
  </si>
  <si>
    <t>Buchmann, Chan</t>
  </si>
  <si>
    <t>Jager, Wellner</t>
  </si>
  <si>
    <t>He, Severini</t>
  </si>
  <si>
    <t>Bartroff</t>
  </si>
  <si>
    <t>Wellner, Zhang</t>
  </si>
  <si>
    <t>Li, Yin</t>
  </si>
  <si>
    <t>Zou, Hastie, Tibshirani</t>
  </si>
  <si>
    <t>Merkl, Mohammadi</t>
  </si>
  <si>
    <t>Brown, Levine</t>
  </si>
  <si>
    <t>Jiang, Luan, Wang</t>
  </si>
  <si>
    <t>Abramovich, Grinshtein, Pensky</t>
  </si>
  <si>
    <t>Belmoestny, Spokoiny</t>
  </si>
  <si>
    <t>Efron</t>
  </si>
  <si>
    <t>Romano, Wolf</t>
  </si>
  <si>
    <t>Wolf (34), Romano (31)</t>
  </si>
  <si>
    <t>Kosorok, Ma</t>
  </si>
  <si>
    <t>Hall, Qiu</t>
  </si>
  <si>
    <t>Hall, Meister</t>
  </si>
  <si>
    <t>Wang, Woodroofe</t>
  </si>
  <si>
    <t>Woodroofe</t>
  </si>
  <si>
    <t>Koltchinskii, Sakhanenko, Cai</t>
  </si>
  <si>
    <t>Li, Wang, Hong, Turner, Lupton, Carroll</t>
  </si>
  <si>
    <t>Carter</t>
  </si>
  <si>
    <t>Bunea, Tsybakov, Wegkamp</t>
  </si>
  <si>
    <t>Chan, Fuh, Hu</t>
  </si>
  <si>
    <t>Mokkadem, Pelletier</t>
  </si>
  <si>
    <t>Shao, Wu</t>
  </si>
  <si>
    <t>Hariz, Wylie, Zhang</t>
  </si>
  <si>
    <t>McElroy, Politis</t>
  </si>
  <si>
    <t>Kosorok, Song</t>
  </si>
  <si>
    <t>Sung, Geyer</t>
  </si>
  <si>
    <t>Geyer (31)</t>
  </si>
  <si>
    <t>Rosset, Zhu</t>
  </si>
  <si>
    <t>Cuevas, Fraiman, Casal</t>
  </si>
  <si>
    <t>Zhang, Chen</t>
  </si>
  <si>
    <t>Durot</t>
  </si>
  <si>
    <t>Gine, Mason</t>
  </si>
  <si>
    <t>Low, Zhou</t>
  </si>
  <si>
    <t>Zhang, Hu, Cheung, Chan</t>
  </si>
  <si>
    <t>Tudor, Viens</t>
  </si>
  <si>
    <t>Ling</t>
  </si>
  <si>
    <t>Ing</t>
  </si>
  <si>
    <t>Butucea, Guta, Artiles</t>
  </si>
  <si>
    <t>Cheng, Peng, Wu</t>
  </si>
  <si>
    <t>Banerjee, McKeague</t>
  </si>
  <si>
    <t>Steinwart, Scovel</t>
  </si>
  <si>
    <t>Audibert, Tsybakov</t>
  </si>
  <si>
    <t>Scennach</t>
  </si>
  <si>
    <t>Hu, Robinson, Wang</t>
  </si>
  <si>
    <t>Ghosal, van der Vaart</t>
  </si>
  <si>
    <t>Lahiri, Mukherjee</t>
  </si>
  <si>
    <t>Walker, Lijoi, Prunster</t>
  </si>
  <si>
    <t>Morgan, Reck</t>
  </si>
  <si>
    <t>Stufken, Tang</t>
  </si>
  <si>
    <t>Schick</t>
  </si>
  <si>
    <t>Schick, Wefelmeyer</t>
  </si>
  <si>
    <t>Andrews, Davis, Breidt</t>
  </si>
  <si>
    <t>Huo, Ni</t>
  </si>
  <si>
    <t>Chen, Zhou</t>
  </si>
  <si>
    <t>Mao, Lindsay</t>
  </si>
  <si>
    <t>Berrendero, Mendes, Tyler</t>
  </si>
  <si>
    <t>Li, Zhu</t>
  </si>
  <si>
    <t>Kim</t>
  </si>
  <si>
    <t>Hendriks</t>
  </si>
  <si>
    <t>Landsman</t>
  </si>
  <si>
    <t>Hilleband, Muller</t>
  </si>
  <si>
    <t>Genest, Quessy, Remillard</t>
  </si>
  <si>
    <t>Hunter, Wang, Hettmansperger</t>
  </si>
  <si>
    <t>Karlsen, Myklebust, Tjostheim</t>
  </si>
  <si>
    <t>Hall, Yatchew</t>
  </si>
  <si>
    <t>Cai, Fan, Zhou, Zhou</t>
  </si>
  <si>
    <t>Douc, Guillin, Marin, Robert</t>
  </si>
  <si>
    <t>Wu, Wang</t>
  </si>
  <si>
    <t>34-6</t>
  </si>
  <si>
    <t>34-5</t>
  </si>
  <si>
    <t>34-4</t>
  </si>
  <si>
    <t>34-3</t>
  </si>
  <si>
    <t>34-2</t>
  </si>
  <si>
    <t>34-1</t>
  </si>
  <si>
    <t>Bartlett, Mendelson</t>
  </si>
  <si>
    <t>Blanchard, Massart</t>
  </si>
  <si>
    <t>Shen, Wang</t>
  </si>
  <si>
    <t>Shen</t>
  </si>
  <si>
    <t>Hallin, Oja, Paindaveine</t>
  </si>
  <si>
    <t>Dahlhaus, Polonik</t>
  </si>
  <si>
    <t>Chen, Bickel</t>
  </si>
  <si>
    <t>Boente, He, Zhou</t>
  </si>
  <si>
    <t>Zuo, He</t>
  </si>
  <si>
    <t>Siricciolo</t>
  </si>
  <si>
    <t>Aslan</t>
  </si>
  <si>
    <t>Chen, Hurvich</t>
  </si>
  <si>
    <t>Donoho, Jin</t>
  </si>
  <si>
    <t>Nordman, Lahiri</t>
  </si>
  <si>
    <t>Wei, He</t>
  </si>
  <si>
    <t>Carroll, Ruppert</t>
  </si>
  <si>
    <t>Pere</t>
  </si>
  <si>
    <t>Barrera, Zamar</t>
  </si>
  <si>
    <t>Antoniadis, Bigot</t>
  </si>
  <si>
    <t>Cai, Hall</t>
  </si>
  <si>
    <t>Cai, Hal</t>
  </si>
  <si>
    <t>Zuo</t>
  </si>
  <si>
    <t>Lin, Zhang</t>
  </si>
  <si>
    <t>Massart, Nedelec</t>
  </si>
  <si>
    <t>Greenshtein</t>
  </si>
  <si>
    <t>Tai, Speed</t>
  </si>
  <si>
    <t>Ghosal, Roy</t>
  </si>
  <si>
    <t>Nau</t>
  </si>
  <si>
    <t>Straumann, Mikosch</t>
  </si>
  <si>
    <t>Muller, Schick, Wefelmeyer</t>
  </si>
  <si>
    <t>Leeb, Potscher</t>
  </si>
  <si>
    <t>Kou, Zhou, Wong</t>
  </si>
  <si>
    <t>Atchade, Liu</t>
  </si>
  <si>
    <t>Chen, Kim</t>
  </si>
  <si>
    <t>Minary, Levitt</t>
  </si>
  <si>
    <t>Wu, Zhu</t>
  </si>
  <si>
    <t>Cavelier, Golubev</t>
  </si>
  <si>
    <t>Grama, Neumann</t>
  </si>
  <si>
    <t>Hall, Maiti</t>
  </si>
  <si>
    <t>Levina, Bickel</t>
  </si>
  <si>
    <t>Lahiri, Zhu</t>
  </si>
  <si>
    <t>Rubin, Stuart</t>
  </si>
  <si>
    <t>Ferreira, Zwinderman</t>
  </si>
  <si>
    <t>Anevski, Hossjer</t>
  </si>
  <si>
    <t>Mykland, Zhang</t>
  </si>
  <si>
    <t>Peng, Qi</t>
  </si>
  <si>
    <t>Einmahl, de Haan, Li</t>
  </si>
  <si>
    <t>Bischoff, Miller</t>
  </si>
  <si>
    <t>Robinson, Zaffaroni</t>
  </si>
  <si>
    <t>Dahlhaus, Rao</t>
  </si>
  <si>
    <t>Berkes, Horvath, Kokoszka, Shao</t>
  </si>
  <si>
    <t>Chambaz</t>
  </si>
  <si>
    <t>Bordes, Mottelet, Vandekerhove</t>
  </si>
  <si>
    <t>Coram, Lalley</t>
  </si>
  <si>
    <t>Diaconis, Rolles</t>
  </si>
  <si>
    <t>Clarke, Yuan</t>
  </si>
  <si>
    <t>Dardner, Kiderlen, Milanfar</t>
  </si>
  <si>
    <t>Goldernshluger, Zeevi</t>
  </si>
  <si>
    <t>Gao, Lu, Tjostheim</t>
  </si>
  <si>
    <t>Geirger, Meek, Sturmfels</t>
  </si>
  <si>
    <t>Hall, Muller, Wang</t>
  </si>
  <si>
    <t>Hall, Vial</t>
  </si>
  <si>
    <t>Zhu, Zhang</t>
  </si>
  <si>
    <t>Mei</t>
  </si>
  <si>
    <t>Davies, Gather</t>
  </si>
  <si>
    <t>Abramovich, Bejamini, Donoho, Johnstone</t>
  </si>
  <si>
    <t>Senturk, Muller</t>
  </si>
  <si>
    <t>Fromont, Laurent</t>
  </si>
  <si>
    <t>Bickel, Ritov, Stoker</t>
  </si>
  <si>
    <t>Kulikov, Lopuhaa</t>
  </si>
  <si>
    <t>Komaki</t>
  </si>
  <si>
    <t>Kleijn, van der Vaart</t>
  </si>
  <si>
    <t>Bhattacharya</t>
  </si>
  <si>
    <t>Dupuy, Grama, Mesbah</t>
  </si>
  <si>
    <t>Patilea, Rolin</t>
  </si>
  <si>
    <t>Andersson, Perlmann</t>
  </si>
  <si>
    <t>Perlmann</t>
  </si>
  <si>
    <t>Inoue, Kasahara</t>
  </si>
  <si>
    <t>Koul, Ling</t>
  </si>
  <si>
    <t>Csorgo, Szyszowicz, Wang</t>
  </si>
  <si>
    <t>Marinucci</t>
  </si>
  <si>
    <t>Helland</t>
  </si>
  <si>
    <t>George, Liang, Xu</t>
  </si>
  <si>
    <t>Csiszar, Talata</t>
  </si>
  <si>
    <t>de Haan, Pereira</t>
  </si>
  <si>
    <t>Dalalyan, Golubev, Tsybakov</t>
  </si>
  <si>
    <t>Robins, van der Vaart</t>
  </si>
  <si>
    <t>Hallin, Vermandele, Weker</t>
  </si>
  <si>
    <t>Fan, Lin, Zhou</t>
  </si>
  <si>
    <t>Arias-Castro, Donoho, Huo</t>
  </si>
  <si>
    <t>Goldernshluger, Tsybakov, Zeevi</t>
  </si>
  <si>
    <t>Meinshausen, Rice</t>
  </si>
  <si>
    <t>Sweeting, Datta, Ghosh</t>
  </si>
  <si>
    <t>Einmahl, Lin</t>
  </si>
  <si>
    <t>Mikosch, Straumann</t>
  </si>
  <si>
    <t>Chen, Dinwoodie, Sullivant</t>
  </si>
  <si>
    <t>33-6</t>
  </si>
  <si>
    <t>33-5</t>
  </si>
  <si>
    <t>33-4</t>
  </si>
  <si>
    <t>33-3</t>
  </si>
  <si>
    <t>33-2</t>
  </si>
  <si>
    <t>33-1</t>
  </si>
  <si>
    <t>Ait-Sahalia (34)</t>
  </si>
  <si>
    <t>Dalalyan</t>
  </si>
  <si>
    <t>Ling, Tong</t>
  </si>
  <si>
    <t>Boissy, Bhattacharyya, Richardson</t>
  </si>
  <si>
    <t>Delgado, Hidalgo, Velasco</t>
  </si>
  <si>
    <t>Moulines, Priouret, Roueff</t>
  </si>
  <si>
    <t>Maaouia, Touati</t>
  </si>
  <si>
    <t>Papadopoulos, Amemiya</t>
  </si>
  <si>
    <t>Dette, Melas, Pepelyshev</t>
  </si>
  <si>
    <t>Bleuer, Kratina</t>
  </si>
  <si>
    <t>Xu, Wu</t>
  </si>
  <si>
    <t>Zhang, Fang, Li, Sudjianto</t>
  </si>
  <si>
    <t>Shah, Bose, Raghavarao</t>
  </si>
  <si>
    <t>Yao, Muller, Wang</t>
  </si>
  <si>
    <t>Angers, Kim</t>
  </si>
  <si>
    <t>Ray, Lindsay</t>
  </si>
  <si>
    <t>Roueff, Ryden</t>
  </si>
  <si>
    <t>Asgharian, Wolfson</t>
  </si>
  <si>
    <t>Zeng, Cai</t>
  </si>
  <si>
    <t>Averkamp, Houdre</t>
  </si>
  <si>
    <t>Ma, Kosorok</t>
  </si>
  <si>
    <t>Leung</t>
  </si>
  <si>
    <t>Kulperger, Yu</t>
  </si>
  <si>
    <t>Ing, Wei</t>
  </si>
  <si>
    <t>Koltchinskii, Panchenko</t>
  </si>
  <si>
    <t>Bartlett, Bousquet, Mendelson</t>
  </si>
  <si>
    <t>Li, Zha, Chiaromonte</t>
  </si>
  <si>
    <t>Hunter, Li</t>
  </si>
  <si>
    <t>Dryden</t>
  </si>
  <si>
    <t>Mardia, Patrangenaru</t>
  </si>
  <si>
    <t>Johnstone, Silverman</t>
  </si>
  <si>
    <t>Maruyama, Strawderman</t>
  </si>
  <si>
    <t>Hidalgo</t>
  </si>
  <si>
    <t>Shimotsu, Phillips</t>
  </si>
  <si>
    <t>Jaeger</t>
  </si>
  <si>
    <t>Genton, Lucas</t>
  </si>
  <si>
    <t>Hampel</t>
  </si>
  <si>
    <t>Oja</t>
  </si>
  <si>
    <t>Rousseeuw</t>
  </si>
  <si>
    <t>Stute, Zhu</t>
  </si>
  <si>
    <t>Lehmann, Romano, Shaffer</t>
  </si>
  <si>
    <t>Hall, van Keilegom</t>
  </si>
  <si>
    <t xml:space="preserve">Hall </t>
  </si>
  <si>
    <t>Koltchinskii (40)</t>
  </si>
  <si>
    <t>Tsybakov, Koltchinskii</t>
  </si>
  <si>
    <t>Yuan, Cai, Koltchinskii</t>
  </si>
  <si>
    <t>Lehmann, Romano</t>
  </si>
  <si>
    <t>Blanchard, Geman</t>
  </si>
  <si>
    <t>Tsybakov, van de Geer</t>
  </si>
  <si>
    <t>van de Geeer</t>
  </si>
  <si>
    <t>Battacharya, Patarangenaru</t>
  </si>
  <si>
    <t>Studer, Seifert, Gasser</t>
  </si>
  <si>
    <t>Reboul</t>
  </si>
  <si>
    <t>Gu, Ma</t>
  </si>
  <si>
    <t>Einmahl, Mason</t>
  </si>
  <si>
    <t>Hall, Yao</t>
  </si>
  <si>
    <t>Lorden, Pollak</t>
  </si>
  <si>
    <t>Wang, Zidek</t>
  </si>
  <si>
    <t>Zeng</t>
  </si>
  <si>
    <t>Balan, Kratina</t>
  </si>
  <si>
    <t>Lin, Clayton</t>
  </si>
  <si>
    <t>Paulo</t>
  </si>
  <si>
    <t>Jermyn</t>
  </si>
  <si>
    <t>Berger, Strawderman, Tang</t>
  </si>
  <si>
    <t>Craiu, Meng</t>
  </si>
  <si>
    <t>Ishwaran, Rao</t>
  </si>
  <si>
    <t>Muller, Stadtmuller</t>
  </si>
  <si>
    <t>Chernozhukov</t>
  </si>
  <si>
    <t>Guerre, Lavergne</t>
  </si>
  <si>
    <t>Arratia, Goldstein, Langolz</t>
  </si>
  <si>
    <t>Hedayat, Yang</t>
  </si>
  <si>
    <t>Cheng, Tang</t>
  </si>
  <si>
    <t>Kargin</t>
  </si>
  <si>
    <t>Gelman</t>
  </si>
  <si>
    <t>Tjur</t>
  </si>
  <si>
    <t>McCullagh</t>
  </si>
  <si>
    <t>Hox, Hoijtink</t>
  </si>
  <si>
    <t>Zaslavsky</t>
  </si>
  <si>
    <t>Zhou, Hwang</t>
  </si>
  <si>
    <t>Cohen, Sackrowitz</t>
  </si>
  <si>
    <t>Singh, Xie, Strawderman</t>
  </si>
  <si>
    <t>Baraud, Huet, Laurent</t>
  </si>
  <si>
    <t>Ahmad, Leelanhanon, Li</t>
  </si>
  <si>
    <t>Hall, Kang</t>
  </si>
  <si>
    <t>Klaassen, Putter</t>
  </si>
  <si>
    <t>Gallegos, Ritter</t>
  </si>
  <si>
    <t>Zuo, Cui</t>
  </si>
  <si>
    <t>Chatterjee, Bose</t>
  </si>
  <si>
    <t>Ho, Lee</t>
  </si>
  <si>
    <t>32-6</t>
  </si>
  <si>
    <t>32-5</t>
  </si>
  <si>
    <t>32-4</t>
  </si>
  <si>
    <t>32-3</t>
  </si>
  <si>
    <t>32-2</t>
  </si>
  <si>
    <t>32-1</t>
  </si>
  <si>
    <t>Nieto-Barajas, Prunster, Walker</t>
  </si>
  <si>
    <t>Chopin</t>
  </si>
  <si>
    <t>Hallin, Lu, Tran</t>
  </si>
  <si>
    <t>Cook, Li</t>
  </si>
  <si>
    <t>Beran, Wang</t>
  </si>
  <si>
    <t>Aerts, Claeskens, Hart</t>
  </si>
  <si>
    <t>Shimodaira</t>
  </si>
  <si>
    <t>Jing, Shao, Zhou</t>
  </si>
  <si>
    <t>Butler, Wood</t>
  </si>
  <si>
    <t>Carter, Pollard</t>
  </si>
  <si>
    <t>Rosenberg, Solan, Vielle</t>
  </si>
  <si>
    <t>Sweeting (31)</t>
  </si>
  <si>
    <t>Johnstone, Raimondo</t>
  </si>
  <si>
    <t>Yohai, Zamar</t>
  </si>
  <si>
    <t>Fan, Zhang</t>
  </si>
  <si>
    <t>Goldenshluger, Zeevi</t>
  </si>
  <si>
    <t>Hall, Penev</t>
  </si>
  <si>
    <t>Cator</t>
  </si>
  <si>
    <t>Nobile</t>
  </si>
  <si>
    <t>Brown, Carter, Low, Zhang</t>
  </si>
  <si>
    <t>Hall, Ooi</t>
  </si>
  <si>
    <t>Hall, Minnotte, Zhang</t>
  </si>
  <si>
    <t>Cheng, Ye</t>
  </si>
  <si>
    <t>Ait-Sahalia, Mykland</t>
  </si>
  <si>
    <t>Gobet, Hoffmann, Reiss</t>
  </si>
  <si>
    <t>Douc, Moulines, Ryden</t>
  </si>
  <si>
    <t>Mammen, Tsybakov</t>
  </si>
  <si>
    <t>Hennig</t>
  </si>
  <si>
    <t>Abraham, Cadre</t>
  </si>
  <si>
    <t>Grunwald, Dawid</t>
  </si>
  <si>
    <t>Kosorok, Lee, Fine</t>
  </si>
  <si>
    <t>Kim, Lee</t>
  </si>
  <si>
    <t>Bulutoglu, Cheng</t>
  </si>
  <si>
    <t>Lugosi, Wegkamp</t>
  </si>
  <si>
    <t>Freund, Mansour, Schapire</t>
  </si>
  <si>
    <t>Lin, Brown</t>
  </si>
  <si>
    <t>Luati</t>
  </si>
  <si>
    <t>Berger, Pericchi</t>
  </si>
  <si>
    <t>Barbieri, Berger</t>
  </si>
  <si>
    <t>Fan, Peng</t>
  </si>
  <si>
    <t>Khmaladze, Koul</t>
  </si>
  <si>
    <t>Cook</t>
  </si>
  <si>
    <t>Davies, Kovac</t>
  </si>
  <si>
    <t>Naito</t>
  </si>
  <si>
    <t>Peng</t>
  </si>
  <si>
    <t>Tseao</t>
  </si>
  <si>
    <t>Chan, Wood</t>
  </si>
  <si>
    <t>Marinucci, Piccioni</t>
  </si>
  <si>
    <t>Giglio, Wynn</t>
  </si>
  <si>
    <t>Efron, Hastie, Johnstone, Tibshirani</t>
  </si>
  <si>
    <t>Ishwaran</t>
  </si>
  <si>
    <t>Knight</t>
  </si>
  <si>
    <t>Loubes, Massart</t>
  </si>
  <si>
    <t>Madigan, Ridgeway</t>
  </si>
  <si>
    <t>Stine</t>
  </si>
  <si>
    <t>Turlach</t>
  </si>
  <si>
    <t>Weisberg</t>
  </si>
  <si>
    <t>Kolaczyk, Nowak</t>
  </si>
  <si>
    <t>Baraud</t>
  </si>
  <si>
    <t>Mercurio, Spokoiny</t>
  </si>
  <si>
    <t>Berkes, Horvath</t>
  </si>
  <si>
    <t>Phillips, Shimotsu</t>
  </si>
  <si>
    <t>Nan, Emond, Wellner</t>
  </si>
  <si>
    <t>Lu, Copas</t>
  </si>
  <si>
    <t>Jones, Hobert</t>
  </si>
  <si>
    <t>Das, Jiang, Rao</t>
  </si>
  <si>
    <t>Breiman</t>
  </si>
  <si>
    <t>Koltchinskii, Yu</t>
  </si>
  <si>
    <t>Lugosi, Vayatis</t>
  </si>
  <si>
    <t>Bartlett, Jordan, Macauliffe</t>
  </si>
  <si>
    <t>Bickel, Ritov</t>
  </si>
  <si>
    <t>Buhlmann, Yu</t>
  </si>
  <si>
    <t>Friedman, Hastie, Rosset, Ribshirani, Zhu</t>
  </si>
  <si>
    <t>Freund, Schapire</t>
  </si>
  <si>
    <t>Vayatis</t>
  </si>
  <si>
    <t>Zuo, Cui, He</t>
  </si>
  <si>
    <t>Zuo, Cui, Young</t>
  </si>
  <si>
    <t>Jensen, Madsen</t>
  </si>
  <si>
    <t>El Barmi, Mukerjee</t>
  </si>
  <si>
    <t>Hu, Zhang</t>
  </si>
  <si>
    <t>Han, Tsung</t>
  </si>
  <si>
    <t>Lang</t>
  </si>
  <si>
    <t>Hunter</t>
  </si>
  <si>
    <t>21-4</t>
  </si>
  <si>
    <t>21-3</t>
  </si>
  <si>
    <t>21-2</t>
  </si>
  <si>
    <t>21-1</t>
  </si>
  <si>
    <t>Liu, Brown</t>
  </si>
  <si>
    <t>Falk, Marohn</t>
  </si>
  <si>
    <t>Lo</t>
  </si>
  <si>
    <t>O'Sullivan</t>
  </si>
  <si>
    <t>Stute</t>
  </si>
  <si>
    <t>Hardle, Hall, Ichimura</t>
  </si>
  <si>
    <t>Messer, Goldstein</t>
  </si>
  <si>
    <t>Gu, Qiu</t>
  </si>
  <si>
    <t>Barry</t>
  </si>
  <si>
    <t>Booth, Hall, Wood</t>
  </si>
  <si>
    <t>He, Simpson</t>
  </si>
  <si>
    <t>Martin, Zamar</t>
  </si>
  <si>
    <t>Evans, Speed</t>
  </si>
  <si>
    <t>Lele</t>
  </si>
  <si>
    <t>Gilardoni, Clayton</t>
  </si>
  <si>
    <t>Pukelsheim, Studden</t>
  </si>
  <si>
    <t>Dette, Studden</t>
  </si>
  <si>
    <t>Schumacher, Zidek</t>
  </si>
  <si>
    <t>Koo</t>
  </si>
  <si>
    <t>Gu, Zhang</t>
  </si>
  <si>
    <t>Foster, George</t>
  </si>
  <si>
    <t>Srivastava, Wu</t>
  </si>
  <si>
    <t>Horvath</t>
  </si>
  <si>
    <t>Mukerjee</t>
  </si>
  <si>
    <t>Mashayekhi</t>
  </si>
  <si>
    <t>Li, Doss</t>
  </si>
  <si>
    <t>Khmaldze</t>
  </si>
  <si>
    <t>Anderson</t>
  </si>
  <si>
    <t>Goodall, Mardia</t>
  </si>
  <si>
    <t>Hall, Li</t>
  </si>
  <si>
    <t>Bjerve, Doksum</t>
  </si>
  <si>
    <t>Cox</t>
  </si>
  <si>
    <t>Beran, Hampel</t>
  </si>
  <si>
    <t>Maronna, Yohai</t>
  </si>
  <si>
    <t>Dawid, Wang</t>
  </si>
  <si>
    <t>Seidenfeld, Wasserman</t>
  </si>
  <si>
    <t>Assaf, Pollak, Ritov, Yakir</t>
  </si>
  <si>
    <t>Chen, Hall</t>
  </si>
  <si>
    <t>Critchley, Marriott, Salmon</t>
  </si>
  <si>
    <t>Le, Kendall</t>
  </si>
  <si>
    <t>Dawid, Lauritzen</t>
  </si>
  <si>
    <t>Andersson, Perlman, Junker</t>
  </si>
  <si>
    <t>Kuriki</t>
  </si>
  <si>
    <t>Butler, Davies, Jhun</t>
  </si>
  <si>
    <t>Grubel, Pitts</t>
  </si>
  <si>
    <t>Dorman, Hall</t>
  </si>
  <si>
    <t>Booth, Hall</t>
  </si>
  <si>
    <t>Wu, Chu</t>
  </si>
  <si>
    <t>Pfanzagl</t>
  </si>
  <si>
    <t>Bolthausen, Gotze</t>
  </si>
  <si>
    <t>Beiman, Tsur, Zemel</t>
  </si>
  <si>
    <t>Sasieni</t>
  </si>
  <si>
    <t>Neuhaus</t>
  </si>
  <si>
    <t>Patil</t>
  </si>
  <si>
    <t>Huskova, Janssen</t>
  </si>
  <si>
    <t>Davies</t>
  </si>
  <si>
    <t>Fan, Truong</t>
  </si>
  <si>
    <t>Hardle, Mammen</t>
  </si>
  <si>
    <t>Siegmund, Zhang</t>
  </si>
  <si>
    <t>Beran</t>
  </si>
  <si>
    <t>Lu, Richards</t>
  </si>
  <si>
    <t>Geiger, Pearl</t>
  </si>
  <si>
    <t>Gassiat</t>
  </si>
  <si>
    <t>Coster</t>
  </si>
  <si>
    <t>Chai, Majumdar</t>
  </si>
  <si>
    <t>Rosenberger</t>
  </si>
  <si>
    <t>Diaconis, Freedman</t>
  </si>
  <si>
    <t>20-4</t>
  </si>
  <si>
    <t>20-3</t>
  </si>
  <si>
    <t>20-2</t>
  </si>
  <si>
    <t>20-1</t>
  </si>
  <si>
    <t>Leonard, Hsu</t>
  </si>
  <si>
    <t>Garthwaite, Dickey</t>
  </si>
  <si>
    <t>Wasserman, Kadane</t>
  </si>
  <si>
    <t>Severini, Wong</t>
  </si>
  <si>
    <t>Donoho, Gasko</t>
  </si>
  <si>
    <t>Donoho</t>
  </si>
  <si>
    <t>Baringhaus, Henze</t>
  </si>
  <si>
    <t>Goldstein, Langholz</t>
  </si>
  <si>
    <t>Begg, Lagakos</t>
  </si>
  <si>
    <t>Chang, Martinsek</t>
  </si>
  <si>
    <t>Beran, Hall</t>
  </si>
  <si>
    <t>Politis, Romano</t>
  </si>
  <si>
    <t>Fan, Gijbels</t>
  </si>
  <si>
    <t>Devroye</t>
  </si>
  <si>
    <t>Fan, Marron</t>
  </si>
  <si>
    <t>Eubank, LaRiccia</t>
  </si>
  <si>
    <t>Menendez, Rueda, Salvador</t>
  </si>
  <si>
    <t>Lehmann, Rojo</t>
  </si>
  <si>
    <t>Samaranayake</t>
  </si>
  <si>
    <t>Hedayat, Pu, Stufken</t>
  </si>
  <si>
    <t>Khas'minskii, Lazareva</t>
  </si>
  <si>
    <t>He, Portnoy</t>
  </si>
  <si>
    <t>Vellaisamy</t>
  </si>
  <si>
    <t>Yu, Phadia</t>
  </si>
  <si>
    <t>Dabrowski, McDonald</t>
  </si>
  <si>
    <t>Mauldin,Sudderth, Williams</t>
  </si>
  <si>
    <t>Lavine</t>
  </si>
  <si>
    <t>Terrell, Scott</t>
  </si>
  <si>
    <t>Kneip, Gasser</t>
  </si>
  <si>
    <t>Goldstein, Messer</t>
  </si>
  <si>
    <t>Muller, Prewitt</t>
  </si>
  <si>
    <t>Leroux</t>
  </si>
  <si>
    <t>Loader</t>
  </si>
  <si>
    <t>Eubank, Hart</t>
  </si>
  <si>
    <t>Milbrodt</t>
  </si>
  <si>
    <t>Sriram</t>
  </si>
  <si>
    <t>Klonecki, Zontek</t>
  </si>
  <si>
    <t>Liu, Singh</t>
  </si>
  <si>
    <t>Chen, Loh</t>
  </si>
  <si>
    <t>Goutis, Casella</t>
  </si>
  <si>
    <t>Niemiro</t>
  </si>
  <si>
    <t>Mason, Newton</t>
  </si>
  <si>
    <t>Gittins, Wang</t>
  </si>
  <si>
    <t>Burshtein, Pietra, Kavesky, Nadas</t>
  </si>
  <si>
    <t>van Es</t>
  </si>
  <si>
    <t>Datta</t>
  </si>
  <si>
    <t>Arcones, Gine</t>
  </si>
  <si>
    <t>Marron, Wand</t>
  </si>
  <si>
    <t>Falk, Reiss</t>
  </si>
  <si>
    <t>Johnstone, MacGibbon</t>
  </si>
  <si>
    <t>Brown, Marden</t>
  </si>
  <si>
    <t>Bickel, Nai, Rang</t>
  </si>
  <si>
    <t>Hollander, Presnell, Sethuraman</t>
  </si>
  <si>
    <t>Ko</t>
  </si>
  <si>
    <t>Roeder</t>
  </si>
  <si>
    <t>Donoho, Low</t>
  </si>
  <si>
    <t>Phillips, Solo</t>
  </si>
  <si>
    <t>Vardi, Zhang</t>
  </si>
  <si>
    <t>Hsing, Carroll</t>
  </si>
  <si>
    <t>Rubin, Thomas</t>
  </si>
  <si>
    <t>Szkutnik</t>
  </si>
  <si>
    <t>Cuzick</t>
  </si>
  <si>
    <t>Genest</t>
  </si>
  <si>
    <t>Naiman, Wynn</t>
  </si>
  <si>
    <t>Truong, Stone</t>
  </si>
  <si>
    <t>Roussas, Tran</t>
  </si>
  <si>
    <t>Franke, Hardle</t>
  </si>
  <si>
    <t>Oehlert</t>
  </si>
  <si>
    <t>Benhenni, Cambanis</t>
  </si>
  <si>
    <t>Poskitt</t>
  </si>
  <si>
    <t>Majumdar</t>
  </si>
  <si>
    <t>Barry, Hartigan</t>
  </si>
  <si>
    <t>Hawkins, Kochar, Loader</t>
  </si>
  <si>
    <t>Kanazawa</t>
  </si>
  <si>
    <t>Gutenbrunner, Jureckova</t>
  </si>
  <si>
    <t>Kurotschka, Muller</t>
  </si>
  <si>
    <t>Cheng, Ness</t>
  </si>
  <si>
    <t>Lopuhaa</t>
  </si>
  <si>
    <t>Faraway</t>
  </si>
  <si>
    <t>Koning</t>
  </si>
  <si>
    <t>Comets</t>
  </si>
  <si>
    <t>Hjort, Fenstad</t>
  </si>
  <si>
    <t>Hwarng, Casella, Robert, Wells, Farrell</t>
  </si>
  <si>
    <t>Meeden</t>
  </si>
  <si>
    <t>Hallin, Melard, Milhaud</t>
  </si>
  <si>
    <t>Takada</t>
  </si>
  <si>
    <t>Drton, Olkin</t>
  </si>
  <si>
    <t>Lehmann</t>
  </si>
  <si>
    <t>22-4</t>
  </si>
  <si>
    <t>22-3</t>
  </si>
  <si>
    <t>22-2</t>
  </si>
  <si>
    <t>22-1</t>
  </si>
  <si>
    <t>Donnell, Buja, Stuetzle</t>
  </si>
  <si>
    <t>Flury</t>
  </si>
  <si>
    <t>Weisberg, Welsh</t>
  </si>
  <si>
    <t>Tierney</t>
  </si>
  <si>
    <t>Doss</t>
  </si>
  <si>
    <t>Besag</t>
  </si>
  <si>
    <t>Chan, Geyer</t>
  </si>
  <si>
    <t>Berger, Brown, Wopert</t>
  </si>
  <si>
    <t>Berger, Brown</t>
  </si>
  <si>
    <t>Sun</t>
  </si>
  <si>
    <t>Gajek, Kaluzaka</t>
  </si>
  <si>
    <t>Sadrolhefzi, Fine</t>
  </si>
  <si>
    <t>Chang, Hsiung</t>
  </si>
  <si>
    <t>Ryden</t>
  </si>
  <si>
    <t>Lai</t>
  </si>
  <si>
    <t>Cohen, Kemperman, Sackrowitz</t>
  </si>
  <si>
    <t>Beran, Millar</t>
  </si>
  <si>
    <t>Hall, Mammen</t>
  </si>
  <si>
    <t>Bai</t>
  </si>
  <si>
    <t>Gotze, Hipp</t>
  </si>
  <si>
    <t>Ioannidis</t>
  </si>
  <si>
    <t>Hall, Fisher, Hoffmann</t>
  </si>
  <si>
    <t>Jing, Robinson</t>
  </si>
  <si>
    <t>Ghosh, Sen, Mukerjee</t>
  </si>
  <si>
    <t>Berti, Rigo</t>
  </si>
  <si>
    <t>Yang, Berger</t>
  </si>
  <si>
    <t>Chttopadhyay</t>
  </si>
  <si>
    <t>Lai, Ying</t>
  </si>
  <si>
    <t>Chang, Hsiug</t>
  </si>
  <si>
    <t>Sun, Loader</t>
  </si>
  <si>
    <t>Ruppert, Wand</t>
  </si>
  <si>
    <t>Devroye, Gyorfi, Kyzyzak, Lugosi</t>
  </si>
  <si>
    <t>Pitts</t>
  </si>
  <si>
    <t>Cabana, Cabana</t>
  </si>
  <si>
    <t>Arcones, Chen, Gine</t>
  </si>
  <si>
    <t>Hossjer, Rosseeuw, Croux</t>
  </si>
  <si>
    <t>Finner</t>
  </si>
  <si>
    <t>Shao, Strawderman</t>
  </si>
  <si>
    <t>Shen, Wong</t>
  </si>
  <si>
    <t>Rukhin</t>
  </si>
  <si>
    <t>Mitchell, Sacks, Ylvisaker</t>
  </si>
  <si>
    <t>Kass, Slate</t>
  </si>
  <si>
    <t>Yeh</t>
  </si>
  <si>
    <t>Fygenson, Ritov</t>
  </si>
  <si>
    <t>Gygenson, Zhou</t>
  </si>
  <si>
    <t>Gordon, Pollak</t>
  </si>
  <si>
    <t>Gordon</t>
  </si>
  <si>
    <t>Hartigan</t>
  </si>
  <si>
    <t>Fan, Hall</t>
  </si>
  <si>
    <t>Jacroux</t>
  </si>
  <si>
    <t>Heiligers</t>
  </si>
  <si>
    <t>Xiang</t>
  </si>
  <si>
    <t>Naik-Nimbalkar, Rajarshi</t>
  </si>
  <si>
    <t>Dudley</t>
  </si>
  <si>
    <t>Takagi</t>
  </si>
  <si>
    <t>Hwang, Peddada</t>
  </si>
  <si>
    <t>Mathew, Kasala</t>
  </si>
  <si>
    <t>Dembo, Peres</t>
  </si>
  <si>
    <t>Stone</t>
  </si>
  <si>
    <t>Buja</t>
  </si>
  <si>
    <t>Hastie</t>
  </si>
  <si>
    <t>Ruppert, Cline</t>
  </si>
  <si>
    <t>Chen, Shiau</t>
  </si>
  <si>
    <t>Kubokawa</t>
  </si>
  <si>
    <t>Qin, Lawless</t>
  </si>
  <si>
    <t>Li, McCullagh</t>
  </si>
  <si>
    <t>Linelis</t>
  </si>
  <si>
    <t>Uhlig</t>
  </si>
  <si>
    <t>Buja, Logan, Reeds, Shepp</t>
  </si>
  <si>
    <t>Sherman</t>
  </si>
  <si>
    <t>Speed (19)</t>
  </si>
  <si>
    <t>Buja (19)</t>
  </si>
  <si>
    <t>Johnstone (19)</t>
  </si>
  <si>
    <t>Johnnstone (19)</t>
  </si>
  <si>
    <t>Zidek (19)</t>
  </si>
  <si>
    <t>Siegmund (19)</t>
  </si>
  <si>
    <t>Marron (19)</t>
  </si>
  <si>
    <t>Year</t>
  </si>
  <si>
    <t>%-Current</t>
  </si>
  <si>
    <t>%-3 year</t>
  </si>
  <si>
    <t>George/Hsing</t>
  </si>
  <si>
    <t>Hall/Li</t>
  </si>
  <si>
    <t>Cai/Buhlmann</t>
  </si>
  <si>
    <t>Murphy/Silverman</t>
  </si>
  <si>
    <t>Eaton/Fan</t>
  </si>
  <si>
    <t>Editor(s)</t>
  </si>
  <si>
    <t>submit</t>
  </si>
  <si>
    <t>accept</t>
  </si>
  <si>
    <t>submitted</t>
  </si>
  <si>
    <t>revised</t>
  </si>
  <si>
    <t>AE</t>
  </si>
  <si>
    <t>non-AE</t>
  </si>
  <si>
    <t>Huang, Huang</t>
  </si>
  <si>
    <t>Nagaraja, David</t>
  </si>
  <si>
    <t>McKeague, Zhang</t>
  </si>
  <si>
    <t>Koul, Ossiander</t>
  </si>
  <si>
    <t>Nabeya, Tanaka</t>
  </si>
  <si>
    <t>McKeague</t>
  </si>
  <si>
    <t>Koul</t>
  </si>
  <si>
    <t>Hu, Wright</t>
  </si>
  <si>
    <t>Bar-Lev, Enis, Letac</t>
  </si>
  <si>
    <t>Neuhauser</t>
  </si>
  <si>
    <t>Stepniak</t>
  </si>
  <si>
    <t>Cifarelli, Regazzini</t>
  </si>
  <si>
    <t>Schick, Mitter</t>
  </si>
  <si>
    <t>Lindsay</t>
  </si>
  <si>
    <t>Issue</t>
  </si>
  <si>
    <t>Average time/AE</t>
  </si>
  <si>
    <t>Average time/non-AE</t>
  </si>
  <si>
    <t>Average time/total</t>
  </si>
  <si>
    <t>Mean</t>
  </si>
  <si>
    <t>STDEV</t>
  </si>
  <si>
    <t>Associate Editors per volume</t>
  </si>
  <si>
    <t>List of articles in AOS by Volume-Number.  Column "Current" lists name of author who is a current AE and "Former" lists name of author who is former AE.   Column "Currnt #" counts number of current AE who are authors on an article.  Column "Current-3" counts number of authors who served as AE for AOS within most recent 3 years.  "Fmr #" counts authors who were AE more than 3 years ago.  "Submitted" gives submitted date (if given).  "Revised" gives revision date (if given).  Date in, e.g., entry B3 is the month and year that the issue was published.</t>
  </si>
  <si>
    <t>Summary of counts from "horizontal" tab</t>
  </si>
  <si>
    <t>Summary of results from previous sheets, along with Editor(s) listed in column U</t>
  </si>
  <si>
    <t>Data collected by hand from Annals of Statistics issue information available at www.imstat.org/AOS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</si>
</sst>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8">
    <xf numFmtId="0" fontId="0" fillId="0" borderId="0" xfId="0"/>
    <xf numFmtId="0" fontId="1" fillId="0" borderId="0" xfId="0" applyFont="1"/>
    <xf numFmtId="0" fontId="0" fillId="0" borderId="0" xfId="0" applyFont="1"/>
    <xf numFmtId="164" fontId="0" fillId="0" borderId="0" xfId="0" applyNumberFormat="1"/>
    <xf numFmtId="164" fontId="0" fillId="0" borderId="0" xfId="0" applyNumberFormat="1" applyFont="1"/>
    <xf numFmtId="17" fontId="0" fillId="0" borderId="0" xfId="0" applyNumberFormat="1"/>
    <xf numFmtId="0" fontId="0" fillId="0" borderId="0" xfId="0" applyNumberFormat="1"/>
    <xf numFmtId="1" fontId="0" fillId="0" borderId="0" xfId="0" applyNumberFormat="1"/>
  </cellXfs>
  <cellStyles count="2">
    <cellStyle name="Followed Hyperlink" xfId="1" builtinId="9" hidden="1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theme" Target="theme/theme1.xml"/><Relationship Id="rId7" Type="http://schemas.openxmlformats.org/officeDocument/2006/relationships/styles" Target="styles.xml"/><Relationship Id="rId8" Type="http://schemas.openxmlformats.org/officeDocument/2006/relationships/sharedStrings" Target="sharedStrings.xml"/><Relationship Id="rId9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>
      <selection activeCell="A2" sqref="A2"/>
    </sheetView>
  </sheetViews>
  <sheetFormatPr baseColWidth="10" defaultRowHeight="16" x14ac:dyDescent="0.2"/>
  <sheetData>
    <row r="1" spans="1:1" x14ac:dyDescent="0.2">
      <c r="A1" t="s">
        <v>1905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3"/>
  <sheetViews>
    <sheetView workbookViewId="0">
      <selection activeCell="A2" sqref="A2"/>
    </sheetView>
  </sheetViews>
  <sheetFormatPr baseColWidth="10" defaultRowHeight="16" x14ac:dyDescent="0.2"/>
  <cols>
    <col min="1" max="1" width="16" bestFit="1" customWidth="1"/>
  </cols>
  <sheetData>
    <row r="1" spans="1:17" x14ac:dyDescent="0.2">
      <c r="A1" t="s">
        <v>1901</v>
      </c>
    </row>
    <row r="3" spans="1:17" x14ac:dyDescent="0.2">
      <c r="A3">
        <v>44</v>
      </c>
      <c r="B3">
        <v>43</v>
      </c>
      <c r="C3">
        <v>42</v>
      </c>
      <c r="D3">
        <v>41</v>
      </c>
      <c r="E3">
        <v>40</v>
      </c>
      <c r="F3">
        <v>39</v>
      </c>
      <c r="G3">
        <v>38</v>
      </c>
      <c r="H3">
        <v>37</v>
      </c>
      <c r="I3">
        <v>36</v>
      </c>
      <c r="J3">
        <v>35</v>
      </c>
      <c r="K3">
        <v>34</v>
      </c>
      <c r="L3">
        <v>33</v>
      </c>
      <c r="M3">
        <v>32</v>
      </c>
      <c r="N3">
        <v>31</v>
      </c>
      <c r="O3">
        <v>30</v>
      </c>
      <c r="P3">
        <v>29</v>
      </c>
      <c r="Q3">
        <v>28</v>
      </c>
    </row>
    <row r="5" spans="1:17" x14ac:dyDescent="0.2">
      <c r="A5" t="s">
        <v>128</v>
      </c>
      <c r="B5" t="s">
        <v>96</v>
      </c>
      <c r="C5" t="s">
        <v>96</v>
      </c>
      <c r="D5" t="s">
        <v>96</v>
      </c>
      <c r="E5" t="s">
        <v>96</v>
      </c>
      <c r="F5" t="s">
        <v>96</v>
      </c>
      <c r="G5" t="s">
        <v>96</v>
      </c>
      <c r="H5" t="s">
        <v>153</v>
      </c>
      <c r="I5" t="s">
        <v>153</v>
      </c>
      <c r="J5" t="s">
        <v>58</v>
      </c>
      <c r="K5" t="s">
        <v>182</v>
      </c>
      <c r="L5" t="s">
        <v>182</v>
      </c>
      <c r="M5" t="s">
        <v>182</v>
      </c>
      <c r="N5" t="s">
        <v>204</v>
      </c>
    </row>
    <row r="6" spans="1:17" x14ac:dyDescent="0.2">
      <c r="A6" t="s">
        <v>97</v>
      </c>
      <c r="B6" t="s">
        <v>97</v>
      </c>
      <c r="C6" t="s">
        <v>97</v>
      </c>
      <c r="D6" t="s">
        <v>97</v>
      </c>
      <c r="E6" t="s">
        <v>128</v>
      </c>
      <c r="F6" t="s">
        <v>128</v>
      </c>
      <c r="G6" t="s">
        <v>128</v>
      </c>
      <c r="H6" t="s">
        <v>154</v>
      </c>
      <c r="I6" t="s">
        <v>154</v>
      </c>
      <c r="J6" t="s">
        <v>115</v>
      </c>
      <c r="K6" t="s">
        <v>155</v>
      </c>
      <c r="L6" t="s">
        <v>155</v>
      </c>
      <c r="M6" t="s">
        <v>155</v>
      </c>
      <c r="N6" t="s">
        <v>120</v>
      </c>
    </row>
    <row r="7" spans="1:17" x14ac:dyDescent="0.2">
      <c r="A7" t="s">
        <v>4</v>
      </c>
      <c r="B7" t="s">
        <v>4</v>
      </c>
      <c r="C7" t="s">
        <v>4</v>
      </c>
      <c r="D7" t="s">
        <v>4</v>
      </c>
      <c r="E7" t="s">
        <v>129</v>
      </c>
      <c r="F7" t="s">
        <v>129</v>
      </c>
      <c r="G7" t="s">
        <v>129</v>
      </c>
      <c r="H7" t="s">
        <v>58</v>
      </c>
      <c r="I7" t="s">
        <v>58</v>
      </c>
      <c r="J7" t="s">
        <v>155</v>
      </c>
      <c r="K7" t="s">
        <v>83</v>
      </c>
      <c r="L7" t="s">
        <v>83</v>
      </c>
      <c r="M7" t="s">
        <v>83</v>
      </c>
      <c r="N7" t="s">
        <v>184</v>
      </c>
    </row>
    <row r="8" spans="1:17" x14ac:dyDescent="0.2">
      <c r="A8" t="s">
        <v>122</v>
      </c>
      <c r="B8" t="s">
        <v>82</v>
      </c>
      <c r="C8" t="s">
        <v>82</v>
      </c>
      <c r="D8" t="s">
        <v>82</v>
      </c>
      <c r="E8" t="s">
        <v>84</v>
      </c>
      <c r="F8" t="s">
        <v>82</v>
      </c>
      <c r="G8" t="s">
        <v>82</v>
      </c>
      <c r="H8" t="s">
        <v>115</v>
      </c>
      <c r="I8" t="s">
        <v>115</v>
      </c>
      <c r="J8" t="s">
        <v>156</v>
      </c>
      <c r="K8" t="s">
        <v>183</v>
      </c>
      <c r="L8" t="s">
        <v>183</v>
      </c>
      <c r="M8" t="s">
        <v>184</v>
      </c>
      <c r="N8" t="s">
        <v>185</v>
      </c>
    </row>
    <row r="9" spans="1:17" x14ac:dyDescent="0.2">
      <c r="A9" t="s">
        <v>82</v>
      </c>
      <c r="B9" t="s">
        <v>98</v>
      </c>
      <c r="C9" t="s">
        <v>98</v>
      </c>
      <c r="D9" t="s">
        <v>98</v>
      </c>
      <c r="E9" t="s">
        <v>35</v>
      </c>
      <c r="F9" t="s">
        <v>84</v>
      </c>
      <c r="G9" t="s">
        <v>84</v>
      </c>
      <c r="H9" t="s">
        <v>122</v>
      </c>
      <c r="I9" t="s">
        <v>122</v>
      </c>
      <c r="J9" t="s">
        <v>83</v>
      </c>
      <c r="K9" t="s">
        <v>184</v>
      </c>
      <c r="L9" t="s">
        <v>184</v>
      </c>
      <c r="M9" t="s">
        <v>185</v>
      </c>
      <c r="N9" t="s">
        <v>35</v>
      </c>
    </row>
    <row r="10" spans="1:17" x14ac:dyDescent="0.2">
      <c r="A10" t="s">
        <v>83</v>
      </c>
      <c r="B10" t="s">
        <v>185</v>
      </c>
      <c r="C10" t="s">
        <v>185</v>
      </c>
      <c r="D10" t="s">
        <v>185</v>
      </c>
      <c r="E10" t="s">
        <v>100</v>
      </c>
      <c r="F10" t="s">
        <v>100</v>
      </c>
      <c r="G10" t="s">
        <v>100</v>
      </c>
      <c r="H10" t="s">
        <v>155</v>
      </c>
      <c r="I10" t="s">
        <v>155</v>
      </c>
      <c r="J10" t="s">
        <v>99</v>
      </c>
      <c r="K10" t="s">
        <v>185</v>
      </c>
      <c r="L10" t="s">
        <v>185</v>
      </c>
      <c r="M10" t="s">
        <v>35</v>
      </c>
      <c r="N10" t="s">
        <v>131</v>
      </c>
    </row>
    <row r="11" spans="1:17" x14ac:dyDescent="0.2">
      <c r="A11" t="s">
        <v>98</v>
      </c>
      <c r="B11" t="s">
        <v>14</v>
      </c>
      <c r="C11" t="s">
        <v>14</v>
      </c>
      <c r="D11" t="s">
        <v>14</v>
      </c>
      <c r="E11" t="s">
        <v>76</v>
      </c>
      <c r="F11" t="s">
        <v>76</v>
      </c>
      <c r="G11" t="s">
        <v>76</v>
      </c>
      <c r="H11" t="s">
        <v>156</v>
      </c>
      <c r="I11" t="s">
        <v>156</v>
      </c>
      <c r="J11" t="s">
        <v>101</v>
      </c>
      <c r="K11" t="s">
        <v>35</v>
      </c>
      <c r="L11" t="s">
        <v>35</v>
      </c>
      <c r="M11" t="s">
        <v>186</v>
      </c>
      <c r="N11" t="s">
        <v>205</v>
      </c>
    </row>
    <row r="12" spans="1:17" x14ac:dyDescent="0.2">
      <c r="A12" t="s">
        <v>185</v>
      </c>
      <c r="B12" t="s">
        <v>35</v>
      </c>
      <c r="C12" t="s">
        <v>35</v>
      </c>
      <c r="D12" t="s">
        <v>35</v>
      </c>
      <c r="E12" t="s">
        <v>101</v>
      </c>
      <c r="F12" t="s">
        <v>101</v>
      </c>
      <c r="G12" t="s">
        <v>101</v>
      </c>
      <c r="H12" t="s">
        <v>129</v>
      </c>
      <c r="I12" t="s">
        <v>129</v>
      </c>
      <c r="J12" t="s">
        <v>130</v>
      </c>
      <c r="K12" t="s">
        <v>186</v>
      </c>
      <c r="L12" t="s">
        <v>186</v>
      </c>
      <c r="M12" t="s">
        <v>101</v>
      </c>
      <c r="N12" t="s">
        <v>206</v>
      </c>
    </row>
    <row r="13" spans="1:17" x14ac:dyDescent="0.2">
      <c r="A13" t="s">
        <v>14</v>
      </c>
      <c r="B13" t="s">
        <v>100</v>
      </c>
      <c r="C13" t="s">
        <v>100</v>
      </c>
      <c r="D13" t="s">
        <v>100</v>
      </c>
      <c r="E13" t="s">
        <v>130</v>
      </c>
      <c r="F13" t="s">
        <v>130</v>
      </c>
      <c r="G13" t="s">
        <v>130</v>
      </c>
      <c r="H13" t="s">
        <v>83</v>
      </c>
      <c r="I13" t="s">
        <v>83</v>
      </c>
      <c r="J13" t="s">
        <v>71</v>
      </c>
      <c r="K13" t="s">
        <v>101</v>
      </c>
      <c r="L13" t="s">
        <v>101</v>
      </c>
      <c r="M13" t="s">
        <v>187</v>
      </c>
      <c r="N13" t="s">
        <v>132</v>
      </c>
    </row>
    <row r="14" spans="1:17" x14ac:dyDescent="0.2">
      <c r="A14" t="s">
        <v>35</v>
      </c>
      <c r="B14" t="s">
        <v>76</v>
      </c>
      <c r="C14" t="s">
        <v>76</v>
      </c>
      <c r="D14" t="s">
        <v>76</v>
      </c>
      <c r="E14" t="s">
        <v>131</v>
      </c>
      <c r="F14" t="s">
        <v>131</v>
      </c>
      <c r="G14" t="s">
        <v>131</v>
      </c>
      <c r="H14" t="s">
        <v>99</v>
      </c>
      <c r="I14" t="s">
        <v>99</v>
      </c>
      <c r="J14" t="s">
        <v>158</v>
      </c>
      <c r="K14" t="s">
        <v>187</v>
      </c>
      <c r="L14" t="s">
        <v>187</v>
      </c>
      <c r="M14" t="s">
        <v>158</v>
      </c>
      <c r="N14" t="s">
        <v>135</v>
      </c>
    </row>
    <row r="15" spans="1:17" x14ac:dyDescent="0.2">
      <c r="A15" t="s">
        <v>100</v>
      </c>
      <c r="B15" t="s">
        <v>101</v>
      </c>
      <c r="C15" t="s">
        <v>101</v>
      </c>
      <c r="D15" t="s">
        <v>101</v>
      </c>
      <c r="E15" t="s">
        <v>71</v>
      </c>
      <c r="F15" t="s">
        <v>71</v>
      </c>
      <c r="G15" t="s">
        <v>71</v>
      </c>
      <c r="H15" t="s">
        <v>76</v>
      </c>
      <c r="I15" t="s">
        <v>76</v>
      </c>
      <c r="J15" t="s">
        <v>75</v>
      </c>
      <c r="K15" t="s">
        <v>158</v>
      </c>
      <c r="L15" t="s">
        <v>158</v>
      </c>
      <c r="M15" t="s">
        <v>132</v>
      </c>
      <c r="N15" t="s">
        <v>188</v>
      </c>
    </row>
    <row r="16" spans="1:17" x14ac:dyDescent="0.2">
      <c r="A16" t="s">
        <v>71</v>
      </c>
      <c r="B16" t="s">
        <v>71</v>
      </c>
      <c r="C16" t="s">
        <v>71</v>
      </c>
      <c r="D16" t="s">
        <v>71</v>
      </c>
      <c r="E16" t="s">
        <v>132</v>
      </c>
      <c r="F16" t="s">
        <v>132</v>
      </c>
      <c r="G16" t="s">
        <v>132</v>
      </c>
      <c r="H16" t="s">
        <v>101</v>
      </c>
      <c r="I16" t="s">
        <v>101</v>
      </c>
      <c r="J16" t="s">
        <v>132</v>
      </c>
      <c r="K16" t="s">
        <v>132</v>
      </c>
      <c r="L16" t="s">
        <v>132</v>
      </c>
      <c r="M16" t="s">
        <v>135</v>
      </c>
      <c r="N16" t="s">
        <v>207</v>
      </c>
    </row>
    <row r="17" spans="1:14" x14ac:dyDescent="0.2">
      <c r="A17" t="s">
        <v>123</v>
      </c>
      <c r="B17" t="s">
        <v>19</v>
      </c>
      <c r="C17" t="s">
        <v>19</v>
      </c>
      <c r="D17" t="s">
        <v>19</v>
      </c>
      <c r="E17" t="s">
        <v>19</v>
      </c>
      <c r="F17" t="s">
        <v>151</v>
      </c>
      <c r="G17" t="s">
        <v>151</v>
      </c>
      <c r="H17" t="s">
        <v>130</v>
      </c>
      <c r="I17" t="s">
        <v>130</v>
      </c>
      <c r="J17" t="s">
        <v>36</v>
      </c>
      <c r="K17" t="s">
        <v>36</v>
      </c>
      <c r="L17" t="s">
        <v>36</v>
      </c>
      <c r="M17" t="s">
        <v>44</v>
      </c>
      <c r="N17" t="s">
        <v>139</v>
      </c>
    </row>
    <row r="18" spans="1:14" x14ac:dyDescent="0.2">
      <c r="A18" t="s">
        <v>44</v>
      </c>
      <c r="B18" t="s">
        <v>102</v>
      </c>
      <c r="C18" t="s">
        <v>102</v>
      </c>
      <c r="D18" t="s">
        <v>86</v>
      </c>
      <c r="E18" t="s">
        <v>133</v>
      </c>
      <c r="F18" t="s">
        <v>19</v>
      </c>
      <c r="G18" t="s">
        <v>19</v>
      </c>
      <c r="H18" t="s">
        <v>157</v>
      </c>
      <c r="I18" t="s">
        <v>157</v>
      </c>
      <c r="J18" t="s">
        <v>159</v>
      </c>
      <c r="K18" t="s">
        <v>135</v>
      </c>
      <c r="L18" t="s">
        <v>135</v>
      </c>
      <c r="M18" t="s">
        <v>188</v>
      </c>
      <c r="N18" t="s">
        <v>190</v>
      </c>
    </row>
    <row r="19" spans="1:14" x14ac:dyDescent="0.2">
      <c r="A19" t="s">
        <v>47</v>
      </c>
      <c r="B19" t="s">
        <v>86</v>
      </c>
      <c r="C19" t="s">
        <v>86</v>
      </c>
      <c r="D19" t="s">
        <v>134</v>
      </c>
      <c r="E19" t="s">
        <v>86</v>
      </c>
      <c r="F19" t="s">
        <v>133</v>
      </c>
      <c r="G19" t="s">
        <v>133</v>
      </c>
      <c r="H19" t="s">
        <v>71</v>
      </c>
      <c r="I19" t="s">
        <v>71</v>
      </c>
      <c r="J19" t="s">
        <v>19</v>
      </c>
      <c r="K19" t="s">
        <v>44</v>
      </c>
      <c r="L19" t="s">
        <v>44</v>
      </c>
      <c r="M19" t="s">
        <v>189</v>
      </c>
      <c r="N19" t="s">
        <v>191</v>
      </c>
    </row>
    <row r="20" spans="1:14" x14ac:dyDescent="0.2">
      <c r="A20" t="s">
        <v>103</v>
      </c>
      <c r="B20" t="s">
        <v>134</v>
      </c>
      <c r="C20" t="s">
        <v>134</v>
      </c>
      <c r="D20" t="s">
        <v>44</v>
      </c>
      <c r="E20" t="s">
        <v>134</v>
      </c>
      <c r="F20" t="s">
        <v>86</v>
      </c>
      <c r="G20" t="s">
        <v>86</v>
      </c>
      <c r="H20" t="s">
        <v>158</v>
      </c>
      <c r="I20" t="s">
        <v>158</v>
      </c>
      <c r="J20" t="s">
        <v>68</v>
      </c>
      <c r="K20" t="s">
        <v>188</v>
      </c>
      <c r="L20" t="s">
        <v>188</v>
      </c>
      <c r="M20" t="s">
        <v>139</v>
      </c>
      <c r="N20" t="s">
        <v>208</v>
      </c>
    </row>
    <row r="21" spans="1:14" x14ac:dyDescent="0.2">
      <c r="A21" t="s">
        <v>45</v>
      </c>
      <c r="B21" t="s">
        <v>44</v>
      </c>
      <c r="C21" t="s">
        <v>44</v>
      </c>
      <c r="D21" t="s">
        <v>103</v>
      </c>
      <c r="E21" t="s">
        <v>41</v>
      </c>
      <c r="F21" t="s">
        <v>134</v>
      </c>
      <c r="G21" t="s">
        <v>41</v>
      </c>
      <c r="H21" t="s">
        <v>75</v>
      </c>
      <c r="I21" t="s">
        <v>75</v>
      </c>
      <c r="J21" t="s">
        <v>160</v>
      </c>
      <c r="K21" t="s">
        <v>189</v>
      </c>
      <c r="L21" t="s">
        <v>189</v>
      </c>
      <c r="M21" t="s">
        <v>190</v>
      </c>
      <c r="N21" t="s">
        <v>53</v>
      </c>
    </row>
    <row r="22" spans="1:14" x14ac:dyDescent="0.2">
      <c r="A22" t="s">
        <v>88</v>
      </c>
      <c r="B22" t="s">
        <v>47</v>
      </c>
      <c r="C22" t="s">
        <v>47</v>
      </c>
      <c r="D22" t="s">
        <v>45</v>
      </c>
      <c r="E22" t="s">
        <v>135</v>
      </c>
      <c r="F22" t="s">
        <v>41</v>
      </c>
      <c r="G22" t="s">
        <v>135</v>
      </c>
      <c r="H22" t="s">
        <v>132</v>
      </c>
      <c r="I22" t="s">
        <v>132</v>
      </c>
      <c r="J22" t="s">
        <v>135</v>
      </c>
      <c r="K22" t="s">
        <v>139</v>
      </c>
      <c r="L22" t="s">
        <v>139</v>
      </c>
      <c r="M22" t="s">
        <v>191</v>
      </c>
      <c r="N22" t="s">
        <v>192</v>
      </c>
    </row>
    <row r="23" spans="1:14" x14ac:dyDescent="0.2">
      <c r="A23" t="s">
        <v>89</v>
      </c>
      <c r="B23" t="s">
        <v>103</v>
      </c>
      <c r="C23" t="s">
        <v>103</v>
      </c>
      <c r="D23" t="s">
        <v>88</v>
      </c>
      <c r="E23" t="s">
        <v>44</v>
      </c>
      <c r="F23" t="s">
        <v>135</v>
      </c>
      <c r="G23" t="s">
        <v>44</v>
      </c>
      <c r="H23" t="s">
        <v>36</v>
      </c>
      <c r="I23" t="s">
        <v>36</v>
      </c>
      <c r="J23" t="s">
        <v>44</v>
      </c>
      <c r="K23" t="s">
        <v>190</v>
      </c>
      <c r="L23" t="s">
        <v>190</v>
      </c>
      <c r="M23" t="s">
        <v>53</v>
      </c>
      <c r="N23" t="s">
        <v>209</v>
      </c>
    </row>
    <row r="24" spans="1:14" x14ac:dyDescent="0.2">
      <c r="A24" t="s">
        <v>221</v>
      </c>
      <c r="B24" t="s">
        <v>45</v>
      </c>
      <c r="C24" t="s">
        <v>45</v>
      </c>
      <c r="D24" t="s">
        <v>89</v>
      </c>
      <c r="E24" t="s">
        <v>103</v>
      </c>
      <c r="F24" t="s">
        <v>44</v>
      </c>
      <c r="G24" t="s">
        <v>103</v>
      </c>
      <c r="H24" t="s">
        <v>159</v>
      </c>
      <c r="I24" t="s">
        <v>159</v>
      </c>
      <c r="J24" t="s">
        <v>88</v>
      </c>
      <c r="K24" t="s">
        <v>191</v>
      </c>
      <c r="L24" t="s">
        <v>191</v>
      </c>
      <c r="M24" t="s">
        <v>77</v>
      </c>
      <c r="N24" t="s">
        <v>210</v>
      </c>
    </row>
    <row r="25" spans="1:14" x14ac:dyDescent="0.2">
      <c r="A25" t="s">
        <v>21</v>
      </c>
      <c r="B25" t="s">
        <v>88</v>
      </c>
      <c r="C25" t="s">
        <v>88</v>
      </c>
      <c r="D25" t="s">
        <v>21</v>
      </c>
      <c r="E25" t="s">
        <v>45</v>
      </c>
      <c r="F25" t="s">
        <v>103</v>
      </c>
      <c r="G25" t="s">
        <v>88</v>
      </c>
      <c r="H25" t="s">
        <v>19</v>
      </c>
      <c r="I25" t="s">
        <v>19</v>
      </c>
      <c r="J25" t="s">
        <v>164</v>
      </c>
      <c r="K25" t="s">
        <v>53</v>
      </c>
      <c r="L25" t="s">
        <v>53</v>
      </c>
      <c r="M25" t="s">
        <v>141</v>
      </c>
      <c r="N25" t="s">
        <v>125</v>
      </c>
    </row>
    <row r="26" spans="1:14" x14ac:dyDescent="0.2">
      <c r="A26" t="s">
        <v>33</v>
      </c>
      <c r="B26" t="s">
        <v>89</v>
      </c>
      <c r="C26" t="s">
        <v>89</v>
      </c>
      <c r="D26" t="s">
        <v>77</v>
      </c>
      <c r="E26" t="s">
        <v>88</v>
      </c>
      <c r="F26" t="s">
        <v>88</v>
      </c>
      <c r="G26" t="s">
        <v>136</v>
      </c>
      <c r="H26" t="s">
        <v>133</v>
      </c>
      <c r="I26" t="s">
        <v>68</v>
      </c>
      <c r="J26" t="s">
        <v>165</v>
      </c>
      <c r="K26" t="s">
        <v>77</v>
      </c>
      <c r="L26" t="s">
        <v>77</v>
      </c>
      <c r="M26" t="s">
        <v>192</v>
      </c>
      <c r="N26" t="s">
        <v>107</v>
      </c>
    </row>
    <row r="27" spans="1:14" x14ac:dyDescent="0.2">
      <c r="A27" t="s">
        <v>77</v>
      </c>
      <c r="B27" t="s">
        <v>21</v>
      </c>
      <c r="C27" t="s">
        <v>21</v>
      </c>
      <c r="D27" t="s">
        <v>105</v>
      </c>
      <c r="E27" t="s">
        <v>136</v>
      </c>
      <c r="F27" t="s">
        <v>136</v>
      </c>
      <c r="G27" t="s">
        <v>137</v>
      </c>
      <c r="H27" t="s">
        <v>160</v>
      </c>
      <c r="I27" t="s">
        <v>160</v>
      </c>
      <c r="J27" t="s">
        <v>89</v>
      </c>
      <c r="K27" t="s">
        <v>141</v>
      </c>
      <c r="L27" t="s">
        <v>141</v>
      </c>
      <c r="M27" t="s">
        <v>193</v>
      </c>
      <c r="N27" t="s">
        <v>211</v>
      </c>
    </row>
    <row r="28" spans="1:14" x14ac:dyDescent="0.2">
      <c r="A28" t="s">
        <v>5</v>
      </c>
      <c r="B28" t="s">
        <v>33</v>
      </c>
      <c r="C28" t="s">
        <v>104</v>
      </c>
      <c r="D28" t="s">
        <v>218</v>
      </c>
      <c r="E28" t="s">
        <v>137</v>
      </c>
      <c r="F28" t="s">
        <v>137</v>
      </c>
      <c r="G28" t="s">
        <v>89</v>
      </c>
      <c r="H28" t="s">
        <v>86</v>
      </c>
      <c r="I28" t="s">
        <v>86</v>
      </c>
      <c r="J28" t="s">
        <v>139</v>
      </c>
      <c r="K28" t="s">
        <v>192</v>
      </c>
      <c r="L28" t="s">
        <v>192</v>
      </c>
      <c r="M28" t="s">
        <v>85</v>
      </c>
      <c r="N28" t="s">
        <v>212</v>
      </c>
    </row>
    <row r="29" spans="1:14" x14ac:dyDescent="0.2">
      <c r="A29" t="s">
        <v>105</v>
      </c>
      <c r="B29" t="s">
        <v>104</v>
      </c>
      <c r="C29" t="s">
        <v>77</v>
      </c>
      <c r="D29" t="s">
        <v>166</v>
      </c>
      <c r="E29" t="s">
        <v>89</v>
      </c>
      <c r="F29" t="s">
        <v>89</v>
      </c>
      <c r="G29" t="s">
        <v>138</v>
      </c>
      <c r="H29" t="s">
        <v>162</v>
      </c>
      <c r="I29" t="s">
        <v>162</v>
      </c>
      <c r="J29" t="s">
        <v>140</v>
      </c>
      <c r="K29" t="s">
        <v>193</v>
      </c>
      <c r="L29" t="s">
        <v>193</v>
      </c>
      <c r="M29" t="s">
        <v>107</v>
      </c>
      <c r="N29" t="s">
        <v>213</v>
      </c>
    </row>
    <row r="30" spans="1:14" x14ac:dyDescent="0.2">
      <c r="A30" t="s">
        <v>218</v>
      </c>
      <c r="B30" t="s">
        <v>77</v>
      </c>
      <c r="C30" t="s">
        <v>105</v>
      </c>
      <c r="D30" t="s">
        <v>81</v>
      </c>
      <c r="E30" t="s">
        <v>138</v>
      </c>
      <c r="F30" t="s">
        <v>138</v>
      </c>
      <c r="G30" t="s">
        <v>139</v>
      </c>
      <c r="H30" t="s">
        <v>41</v>
      </c>
      <c r="I30" t="s">
        <v>41</v>
      </c>
      <c r="J30" t="s">
        <v>53</v>
      </c>
      <c r="K30" t="s">
        <v>85</v>
      </c>
      <c r="L30" t="s">
        <v>85</v>
      </c>
      <c r="M30" t="s">
        <v>145</v>
      </c>
      <c r="N30" t="s">
        <v>214</v>
      </c>
    </row>
    <row r="31" spans="1:14" x14ac:dyDescent="0.2">
      <c r="A31" t="s">
        <v>166</v>
      </c>
      <c r="B31" t="s">
        <v>105</v>
      </c>
      <c r="C31" t="s">
        <v>218</v>
      </c>
      <c r="D31" t="s">
        <v>106</v>
      </c>
      <c r="E31" t="s">
        <v>139</v>
      </c>
      <c r="F31" t="s">
        <v>139</v>
      </c>
      <c r="G31" t="s">
        <v>140</v>
      </c>
      <c r="H31" t="s">
        <v>135</v>
      </c>
      <c r="I31" t="s">
        <v>135</v>
      </c>
      <c r="J31" t="s">
        <v>77</v>
      </c>
      <c r="K31" t="s">
        <v>107</v>
      </c>
      <c r="L31" t="s">
        <v>107</v>
      </c>
      <c r="M31" t="s">
        <v>146</v>
      </c>
      <c r="N31" t="s">
        <v>215</v>
      </c>
    </row>
    <row r="32" spans="1:14" x14ac:dyDescent="0.2">
      <c r="A32" t="s">
        <v>22</v>
      </c>
      <c r="B32" t="s">
        <v>218</v>
      </c>
      <c r="C32" t="s">
        <v>166</v>
      </c>
      <c r="D32" t="s">
        <v>142</v>
      </c>
      <c r="E32" t="s">
        <v>140</v>
      </c>
      <c r="F32" t="s">
        <v>140</v>
      </c>
      <c r="G32" t="s">
        <v>77</v>
      </c>
      <c r="H32" t="s">
        <v>44</v>
      </c>
      <c r="I32" t="s">
        <v>44</v>
      </c>
      <c r="J32" t="s">
        <v>141</v>
      </c>
      <c r="K32" t="s">
        <v>145</v>
      </c>
      <c r="L32" t="s">
        <v>145</v>
      </c>
      <c r="M32" t="s">
        <v>194</v>
      </c>
      <c r="N32" t="s">
        <v>196</v>
      </c>
    </row>
    <row r="33" spans="1:14" x14ac:dyDescent="0.2">
      <c r="A33" t="s">
        <v>124</v>
      </c>
      <c r="B33" t="s">
        <v>166</v>
      </c>
      <c r="C33" t="s">
        <v>22</v>
      </c>
      <c r="D33" t="s">
        <v>107</v>
      </c>
      <c r="E33" t="s">
        <v>77</v>
      </c>
      <c r="F33" t="s">
        <v>77</v>
      </c>
      <c r="G33" t="s">
        <v>80</v>
      </c>
      <c r="H33" t="s">
        <v>163</v>
      </c>
      <c r="I33" t="s">
        <v>163</v>
      </c>
      <c r="J33" t="s">
        <v>166</v>
      </c>
      <c r="K33" t="s">
        <v>146</v>
      </c>
      <c r="L33" t="s">
        <v>146</v>
      </c>
      <c r="M33" t="s">
        <v>195</v>
      </c>
      <c r="N33" t="s">
        <v>203</v>
      </c>
    </row>
    <row r="34" spans="1:14" x14ac:dyDescent="0.2">
      <c r="A34" t="s">
        <v>142</v>
      </c>
      <c r="B34" t="s">
        <v>22</v>
      </c>
      <c r="C34" t="s">
        <v>106</v>
      </c>
      <c r="D34" t="s">
        <v>55</v>
      </c>
      <c r="E34" t="s">
        <v>80</v>
      </c>
      <c r="F34" t="s">
        <v>80</v>
      </c>
      <c r="G34" t="s">
        <v>37</v>
      </c>
      <c r="H34" t="s">
        <v>88</v>
      </c>
      <c r="I34" t="s">
        <v>88</v>
      </c>
      <c r="J34" t="s">
        <v>37</v>
      </c>
      <c r="K34" t="s">
        <v>194</v>
      </c>
      <c r="L34" t="s">
        <v>194</v>
      </c>
      <c r="M34" t="s">
        <v>196</v>
      </c>
      <c r="N34" t="s">
        <v>197</v>
      </c>
    </row>
    <row r="35" spans="1:14" x14ac:dyDescent="0.2">
      <c r="A35" t="s">
        <v>125</v>
      </c>
      <c r="B35" t="s">
        <v>106</v>
      </c>
      <c r="C35" t="s">
        <v>142</v>
      </c>
      <c r="D35" t="s">
        <v>109</v>
      </c>
      <c r="E35" t="s">
        <v>141</v>
      </c>
      <c r="F35" t="s">
        <v>141</v>
      </c>
      <c r="G35" t="s">
        <v>142</v>
      </c>
      <c r="H35" t="s">
        <v>164</v>
      </c>
      <c r="I35" t="s">
        <v>164</v>
      </c>
      <c r="J35" t="s">
        <v>168</v>
      </c>
      <c r="K35" t="s">
        <v>195</v>
      </c>
      <c r="L35" t="s">
        <v>195</v>
      </c>
      <c r="M35" t="s">
        <v>51</v>
      </c>
      <c r="N35" t="s">
        <v>216</v>
      </c>
    </row>
    <row r="36" spans="1:14" x14ac:dyDescent="0.2">
      <c r="A36" t="s">
        <v>107</v>
      </c>
      <c r="B36" t="s">
        <v>142</v>
      </c>
      <c r="C36" t="s">
        <v>220</v>
      </c>
      <c r="D36" t="s">
        <v>12</v>
      </c>
      <c r="E36" t="s">
        <v>37</v>
      </c>
      <c r="F36" t="s">
        <v>37</v>
      </c>
      <c r="G36" t="s">
        <v>59</v>
      </c>
      <c r="H36" t="s">
        <v>165</v>
      </c>
      <c r="I36" t="s">
        <v>165</v>
      </c>
      <c r="J36" t="s">
        <v>107</v>
      </c>
      <c r="K36" t="s">
        <v>196</v>
      </c>
      <c r="L36" t="s">
        <v>196</v>
      </c>
      <c r="M36" t="s">
        <v>203</v>
      </c>
      <c r="N36" t="s">
        <v>200</v>
      </c>
    </row>
    <row r="37" spans="1:14" x14ac:dyDescent="0.2">
      <c r="A37" t="s">
        <v>108</v>
      </c>
      <c r="B37" t="s">
        <v>220</v>
      </c>
      <c r="C37" t="s">
        <v>107</v>
      </c>
      <c r="D37" t="s">
        <v>87</v>
      </c>
      <c r="E37" t="s">
        <v>142</v>
      </c>
      <c r="F37" t="s">
        <v>142</v>
      </c>
      <c r="G37" t="s">
        <v>143</v>
      </c>
      <c r="H37" t="s">
        <v>89</v>
      </c>
      <c r="I37" t="s">
        <v>89</v>
      </c>
      <c r="J37" t="s">
        <v>169</v>
      </c>
      <c r="K37" t="s">
        <v>51</v>
      </c>
      <c r="L37" t="s">
        <v>51</v>
      </c>
      <c r="M37" t="s">
        <v>197</v>
      </c>
      <c r="N37" t="s">
        <v>217</v>
      </c>
    </row>
    <row r="38" spans="1:14" x14ac:dyDescent="0.2">
      <c r="A38" t="s">
        <v>55</v>
      </c>
      <c r="B38" t="s">
        <v>107</v>
      </c>
      <c r="C38" t="s">
        <v>108</v>
      </c>
      <c r="D38" t="s">
        <v>147</v>
      </c>
      <c r="E38" t="s">
        <v>143</v>
      </c>
      <c r="F38" t="s">
        <v>143</v>
      </c>
      <c r="G38" t="s">
        <v>107</v>
      </c>
      <c r="H38" t="s">
        <v>139</v>
      </c>
      <c r="I38" t="s">
        <v>139</v>
      </c>
      <c r="J38" t="s">
        <v>170</v>
      </c>
      <c r="K38" t="s">
        <v>197</v>
      </c>
      <c r="L38" t="s">
        <v>197</v>
      </c>
      <c r="M38" t="s">
        <v>198</v>
      </c>
      <c r="N38" t="s">
        <v>201</v>
      </c>
    </row>
    <row r="39" spans="1:14" x14ac:dyDescent="0.2">
      <c r="A39" t="s">
        <v>109</v>
      </c>
      <c r="B39" t="s">
        <v>108</v>
      </c>
      <c r="C39" t="s">
        <v>55</v>
      </c>
      <c r="D39" t="s">
        <v>1</v>
      </c>
      <c r="E39" t="s">
        <v>107</v>
      </c>
      <c r="F39" t="s">
        <v>107</v>
      </c>
      <c r="G39" t="s">
        <v>55</v>
      </c>
      <c r="H39" t="s">
        <v>140</v>
      </c>
      <c r="I39" t="s">
        <v>140</v>
      </c>
      <c r="J39" t="s">
        <v>171</v>
      </c>
      <c r="K39" t="s">
        <v>198</v>
      </c>
      <c r="L39" t="s">
        <v>198</v>
      </c>
      <c r="M39" t="s">
        <v>199</v>
      </c>
    </row>
    <row r="40" spans="1:14" x14ac:dyDescent="0.2">
      <c r="A40" t="s">
        <v>12</v>
      </c>
      <c r="B40" t="s">
        <v>55</v>
      </c>
      <c r="C40" t="s">
        <v>109</v>
      </c>
      <c r="D40" t="s">
        <v>110</v>
      </c>
      <c r="E40" t="s">
        <v>55</v>
      </c>
      <c r="F40" t="s">
        <v>55</v>
      </c>
      <c r="G40" t="s">
        <v>109</v>
      </c>
      <c r="H40" t="s">
        <v>53</v>
      </c>
      <c r="I40" t="s">
        <v>53</v>
      </c>
      <c r="J40" t="s">
        <v>172</v>
      </c>
      <c r="K40" t="s">
        <v>199</v>
      </c>
      <c r="L40" t="s">
        <v>199</v>
      </c>
      <c r="M40" t="s">
        <v>200</v>
      </c>
    </row>
    <row r="41" spans="1:14" x14ac:dyDescent="0.2">
      <c r="A41" t="s">
        <v>147</v>
      </c>
      <c r="B41" t="s">
        <v>109</v>
      </c>
      <c r="C41" t="s">
        <v>12</v>
      </c>
      <c r="D41" t="s">
        <v>62</v>
      </c>
      <c r="E41" t="s">
        <v>109</v>
      </c>
      <c r="F41" t="s">
        <v>109</v>
      </c>
      <c r="G41" t="s">
        <v>144</v>
      </c>
      <c r="H41" t="s">
        <v>77</v>
      </c>
      <c r="I41" t="s">
        <v>77</v>
      </c>
      <c r="J41" t="s">
        <v>145</v>
      </c>
      <c r="K41" t="s">
        <v>200</v>
      </c>
      <c r="L41" t="s">
        <v>200</v>
      </c>
      <c r="M41" t="s">
        <v>201</v>
      </c>
    </row>
    <row r="42" spans="1:14" x14ac:dyDescent="0.2">
      <c r="A42" t="s">
        <v>87</v>
      </c>
      <c r="B42" t="s">
        <v>12</v>
      </c>
      <c r="C42" t="s">
        <v>87</v>
      </c>
      <c r="D42" t="s">
        <v>111</v>
      </c>
      <c r="E42" t="s">
        <v>144</v>
      </c>
      <c r="F42" t="s">
        <v>144</v>
      </c>
      <c r="G42" t="s">
        <v>145</v>
      </c>
      <c r="H42" t="s">
        <v>141</v>
      </c>
      <c r="I42" t="s">
        <v>141</v>
      </c>
      <c r="J42" t="s">
        <v>87</v>
      </c>
      <c r="K42" t="s">
        <v>201</v>
      </c>
      <c r="L42" t="s">
        <v>201</v>
      </c>
      <c r="M42" t="s">
        <v>202</v>
      </c>
    </row>
    <row r="43" spans="1:14" x14ac:dyDescent="0.2">
      <c r="A43" t="s">
        <v>1</v>
      </c>
      <c r="B43" t="s">
        <v>87</v>
      </c>
      <c r="C43" t="s">
        <v>147</v>
      </c>
      <c r="D43" t="s">
        <v>219</v>
      </c>
      <c r="E43" t="s">
        <v>145</v>
      </c>
      <c r="F43" t="s">
        <v>145</v>
      </c>
      <c r="G43" t="s">
        <v>146</v>
      </c>
      <c r="H43" t="s">
        <v>166</v>
      </c>
      <c r="I43" t="s">
        <v>166</v>
      </c>
      <c r="J43" t="s">
        <v>147</v>
      </c>
      <c r="K43" t="s">
        <v>202</v>
      </c>
      <c r="L43" t="s">
        <v>202</v>
      </c>
    </row>
    <row r="44" spans="1:14" x14ac:dyDescent="0.2">
      <c r="A44" t="s">
        <v>111</v>
      </c>
      <c r="B44" t="s">
        <v>147</v>
      </c>
      <c r="C44" t="s">
        <v>1</v>
      </c>
      <c r="D44" t="s">
        <v>91</v>
      </c>
      <c r="E44" t="s">
        <v>146</v>
      </c>
      <c r="F44" t="s">
        <v>146</v>
      </c>
      <c r="G44" t="s">
        <v>54</v>
      </c>
      <c r="H44" t="s">
        <v>167</v>
      </c>
      <c r="I44" t="s">
        <v>167</v>
      </c>
      <c r="J44" t="s">
        <v>1</v>
      </c>
    </row>
    <row r="45" spans="1:14" x14ac:dyDescent="0.2">
      <c r="A45" t="s">
        <v>7</v>
      </c>
      <c r="B45" t="s">
        <v>1</v>
      </c>
      <c r="C45" t="s">
        <v>110</v>
      </c>
      <c r="D45" t="s">
        <v>113</v>
      </c>
      <c r="E45" t="s">
        <v>54</v>
      </c>
      <c r="F45" t="s">
        <v>54</v>
      </c>
      <c r="G45" t="s">
        <v>30</v>
      </c>
      <c r="H45" t="s">
        <v>37</v>
      </c>
      <c r="I45" t="s">
        <v>37</v>
      </c>
      <c r="J45" t="s">
        <v>152</v>
      </c>
    </row>
    <row r="46" spans="1:14" x14ac:dyDescent="0.2">
      <c r="A46" t="s">
        <v>92</v>
      </c>
      <c r="B46" t="s">
        <v>110</v>
      </c>
      <c r="C46" t="s">
        <v>62</v>
      </c>
      <c r="D46" t="s">
        <v>7</v>
      </c>
      <c r="E46" t="s">
        <v>87</v>
      </c>
      <c r="F46" t="s">
        <v>87</v>
      </c>
      <c r="G46" t="s">
        <v>147</v>
      </c>
      <c r="H46" t="s">
        <v>142</v>
      </c>
      <c r="I46" t="s">
        <v>142</v>
      </c>
      <c r="J46" t="s">
        <v>111</v>
      </c>
    </row>
    <row r="47" spans="1:14" x14ac:dyDescent="0.2">
      <c r="A47" t="s">
        <v>93</v>
      </c>
      <c r="B47" t="s">
        <v>62</v>
      </c>
      <c r="C47" t="s">
        <v>111</v>
      </c>
      <c r="D47" t="s">
        <v>92</v>
      </c>
      <c r="E47" t="s">
        <v>30</v>
      </c>
      <c r="F47" t="s">
        <v>30</v>
      </c>
      <c r="G47" t="s">
        <v>1</v>
      </c>
      <c r="H47" t="s">
        <v>181</v>
      </c>
      <c r="I47" t="s">
        <v>168</v>
      </c>
      <c r="J47" t="s">
        <v>177</v>
      </c>
    </row>
    <row r="48" spans="1:14" x14ac:dyDescent="0.2">
      <c r="A48" t="s">
        <v>94</v>
      </c>
      <c r="B48" t="s">
        <v>111</v>
      </c>
      <c r="C48" t="s">
        <v>219</v>
      </c>
      <c r="D48" t="s">
        <v>93</v>
      </c>
      <c r="E48" t="s">
        <v>147</v>
      </c>
      <c r="F48" t="s">
        <v>147</v>
      </c>
      <c r="G48" t="s">
        <v>152</v>
      </c>
      <c r="H48" t="s">
        <v>107</v>
      </c>
      <c r="I48" t="s">
        <v>107</v>
      </c>
      <c r="J48" t="s">
        <v>150</v>
      </c>
    </row>
    <row r="49" spans="1:10" x14ac:dyDescent="0.2">
      <c r="A49" t="s">
        <v>95</v>
      </c>
      <c r="B49" t="s">
        <v>219</v>
      </c>
      <c r="C49" t="s">
        <v>91</v>
      </c>
      <c r="D49" t="s">
        <v>95</v>
      </c>
      <c r="E49" t="s">
        <v>1</v>
      </c>
      <c r="F49" t="s">
        <v>1</v>
      </c>
      <c r="G49" t="s">
        <v>62</v>
      </c>
      <c r="H49" t="s">
        <v>169</v>
      </c>
      <c r="I49" t="s">
        <v>169</v>
      </c>
      <c r="J49" t="s">
        <v>180</v>
      </c>
    </row>
    <row r="50" spans="1:10" x14ac:dyDescent="0.2">
      <c r="B50" t="s">
        <v>91</v>
      </c>
      <c r="C50" t="s">
        <v>112</v>
      </c>
      <c r="E50" t="s">
        <v>110</v>
      </c>
      <c r="F50" t="s">
        <v>152</v>
      </c>
      <c r="G50" t="s">
        <v>148</v>
      </c>
      <c r="H50" t="s">
        <v>109</v>
      </c>
      <c r="I50" t="s">
        <v>109</v>
      </c>
    </row>
    <row r="51" spans="1:10" x14ac:dyDescent="0.2">
      <c r="B51" t="s">
        <v>112</v>
      </c>
      <c r="C51" t="s">
        <v>113</v>
      </c>
      <c r="E51" t="s">
        <v>62</v>
      </c>
      <c r="F51" t="s">
        <v>62</v>
      </c>
      <c r="G51" t="s">
        <v>149</v>
      </c>
      <c r="H51" t="s">
        <v>170</v>
      </c>
      <c r="I51" t="s">
        <v>170</v>
      </c>
    </row>
    <row r="52" spans="1:10" x14ac:dyDescent="0.2">
      <c r="B52" t="s">
        <v>113</v>
      </c>
      <c r="C52" t="s">
        <v>7</v>
      </c>
      <c r="E52" t="s">
        <v>111</v>
      </c>
      <c r="F52" t="s">
        <v>148</v>
      </c>
      <c r="G52" t="s">
        <v>150</v>
      </c>
      <c r="H52" t="s">
        <v>171</v>
      </c>
      <c r="I52" t="s">
        <v>171</v>
      </c>
    </row>
    <row r="53" spans="1:10" x14ac:dyDescent="0.2">
      <c r="B53" t="s">
        <v>7</v>
      </c>
      <c r="C53" t="s">
        <v>92</v>
      </c>
      <c r="E53" t="s">
        <v>148</v>
      </c>
      <c r="F53" t="s">
        <v>149</v>
      </c>
      <c r="G53" t="s">
        <v>113</v>
      </c>
      <c r="H53" t="s">
        <v>172</v>
      </c>
      <c r="I53" t="s">
        <v>172</v>
      </c>
    </row>
    <row r="54" spans="1:10" x14ac:dyDescent="0.2">
      <c r="B54" t="s">
        <v>92</v>
      </c>
      <c r="C54" t="s">
        <v>93</v>
      </c>
      <c r="E54" t="s">
        <v>149</v>
      </c>
      <c r="F54" t="s">
        <v>150</v>
      </c>
      <c r="G54" t="s">
        <v>7</v>
      </c>
      <c r="H54" t="s">
        <v>145</v>
      </c>
      <c r="I54" t="s">
        <v>145</v>
      </c>
    </row>
    <row r="55" spans="1:10" x14ac:dyDescent="0.2">
      <c r="B55" t="s">
        <v>93</v>
      </c>
      <c r="C55" t="s">
        <v>94</v>
      </c>
      <c r="E55" t="s">
        <v>150</v>
      </c>
      <c r="F55" t="s">
        <v>113</v>
      </c>
      <c r="G55" t="s">
        <v>92</v>
      </c>
      <c r="H55" t="s">
        <v>173</v>
      </c>
      <c r="I55" t="s">
        <v>173</v>
      </c>
    </row>
    <row r="56" spans="1:10" x14ac:dyDescent="0.2">
      <c r="B56" t="s">
        <v>94</v>
      </c>
      <c r="C56" t="s">
        <v>95</v>
      </c>
      <c r="E56" t="s">
        <v>113</v>
      </c>
      <c r="F56" t="s">
        <v>7</v>
      </c>
      <c r="G56" t="s">
        <v>93</v>
      </c>
      <c r="H56" t="s">
        <v>87</v>
      </c>
      <c r="I56" t="s">
        <v>87</v>
      </c>
    </row>
    <row r="57" spans="1:10" x14ac:dyDescent="0.2">
      <c r="B57" t="s">
        <v>114</v>
      </c>
      <c r="E57" t="s">
        <v>7</v>
      </c>
      <c r="F57" t="s">
        <v>92</v>
      </c>
      <c r="H57" t="s">
        <v>147</v>
      </c>
      <c r="I57" t="s">
        <v>147</v>
      </c>
    </row>
    <row r="58" spans="1:10" x14ac:dyDescent="0.2">
      <c r="B58" t="s">
        <v>95</v>
      </c>
      <c r="E58" t="s">
        <v>92</v>
      </c>
      <c r="F58" t="s">
        <v>93</v>
      </c>
      <c r="H58" t="s">
        <v>1</v>
      </c>
      <c r="I58" t="s">
        <v>1</v>
      </c>
    </row>
    <row r="59" spans="1:10" x14ac:dyDescent="0.2">
      <c r="E59" t="s">
        <v>93</v>
      </c>
      <c r="H59" t="s">
        <v>152</v>
      </c>
      <c r="I59" t="s">
        <v>152</v>
      </c>
    </row>
    <row r="60" spans="1:10" x14ac:dyDescent="0.2">
      <c r="E60" t="s">
        <v>95</v>
      </c>
      <c r="H60" t="s">
        <v>174</v>
      </c>
      <c r="I60" t="s">
        <v>111</v>
      </c>
    </row>
    <row r="61" spans="1:10" x14ac:dyDescent="0.2">
      <c r="E61" t="s">
        <v>175</v>
      </c>
      <c r="H61" t="s">
        <v>62</v>
      </c>
    </row>
    <row r="62" spans="1:10" x14ac:dyDescent="0.2">
      <c r="E62" t="s">
        <v>177</v>
      </c>
      <c r="H62" t="s">
        <v>111</v>
      </c>
    </row>
    <row r="63" spans="1:10" x14ac:dyDescent="0.2">
      <c r="E63" t="s">
        <v>90</v>
      </c>
      <c r="H63" t="s">
        <v>175</v>
      </c>
    </row>
    <row r="64" spans="1:10" x14ac:dyDescent="0.2">
      <c r="E64" t="s">
        <v>91</v>
      </c>
      <c r="H64" t="s">
        <v>176</v>
      </c>
    </row>
    <row r="65" spans="5:8" x14ac:dyDescent="0.2">
      <c r="E65" t="s">
        <v>149</v>
      </c>
      <c r="H65" t="s">
        <v>177</v>
      </c>
    </row>
    <row r="66" spans="5:8" x14ac:dyDescent="0.2">
      <c r="E66" t="s">
        <v>150</v>
      </c>
      <c r="H66" t="s">
        <v>90</v>
      </c>
    </row>
    <row r="67" spans="5:8" x14ac:dyDescent="0.2">
      <c r="E67" t="s">
        <v>180</v>
      </c>
      <c r="H67" t="s">
        <v>91</v>
      </c>
    </row>
    <row r="68" spans="5:8" x14ac:dyDescent="0.2">
      <c r="H68" t="s">
        <v>178</v>
      </c>
    </row>
    <row r="69" spans="5:8" x14ac:dyDescent="0.2">
      <c r="H69" t="s">
        <v>149</v>
      </c>
    </row>
    <row r="70" spans="5:8" x14ac:dyDescent="0.2">
      <c r="H70" t="s">
        <v>112</v>
      </c>
    </row>
    <row r="71" spans="5:8" x14ac:dyDescent="0.2">
      <c r="H71" t="s">
        <v>150</v>
      </c>
    </row>
    <row r="72" spans="5:8" x14ac:dyDescent="0.2">
      <c r="H72" t="s">
        <v>179</v>
      </c>
    </row>
    <row r="73" spans="5:8" x14ac:dyDescent="0.2">
      <c r="H73" t="s">
        <v>180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645"/>
  <sheetViews>
    <sheetView workbookViewId="0">
      <selection activeCell="A2" sqref="A2"/>
    </sheetView>
  </sheetViews>
  <sheetFormatPr baseColWidth="10" defaultRowHeight="16" x14ac:dyDescent="0.2"/>
  <cols>
    <col min="2" max="2" width="33.6640625" bestFit="1" customWidth="1"/>
    <col min="3" max="3" width="15.1640625" bestFit="1" customWidth="1"/>
    <col min="4" max="4" width="15.83203125" bestFit="1" customWidth="1"/>
    <col min="12" max="12" width="38.6640625" bestFit="1" customWidth="1"/>
    <col min="13" max="13" width="14.33203125" bestFit="1" customWidth="1"/>
    <col min="21" max="21" width="2.1640625" bestFit="1" customWidth="1"/>
    <col min="22" max="22" width="42.33203125" bestFit="1" customWidth="1"/>
    <col min="23" max="23" width="13.83203125" bestFit="1" customWidth="1"/>
    <col min="24" max="24" width="16.1640625" bestFit="1" customWidth="1"/>
    <col min="32" max="32" width="33.33203125" bestFit="1" customWidth="1"/>
    <col min="40" max="40" width="33.6640625" bestFit="1" customWidth="1"/>
    <col min="47" max="47" width="2.1640625" bestFit="1" customWidth="1"/>
    <col min="48" max="48" width="30.33203125" bestFit="1" customWidth="1"/>
    <col min="49" max="49" width="15.83203125" bestFit="1" customWidth="1"/>
  </cols>
  <sheetData>
    <row r="1" spans="1:53" x14ac:dyDescent="0.2">
      <c r="A1" t="s">
        <v>1902</v>
      </c>
    </row>
    <row r="3" spans="1:53" x14ac:dyDescent="0.2">
      <c r="B3" s="5">
        <v>42675</v>
      </c>
      <c r="C3" t="s">
        <v>527</v>
      </c>
      <c r="D3" t="s">
        <v>528</v>
      </c>
      <c r="E3" t="s">
        <v>529</v>
      </c>
      <c r="F3" t="s">
        <v>531</v>
      </c>
      <c r="G3" t="s">
        <v>530</v>
      </c>
      <c r="H3" t="s">
        <v>1875</v>
      </c>
      <c r="I3" t="s">
        <v>1876</v>
      </c>
      <c r="L3" s="5">
        <v>42614</v>
      </c>
      <c r="M3" t="s">
        <v>527</v>
      </c>
      <c r="N3" t="s">
        <v>528</v>
      </c>
      <c r="O3" t="s">
        <v>529</v>
      </c>
      <c r="P3" t="s">
        <v>531</v>
      </c>
      <c r="Q3" t="s">
        <v>530</v>
      </c>
      <c r="R3" t="s">
        <v>1877</v>
      </c>
      <c r="S3" t="s">
        <v>1878</v>
      </c>
      <c r="V3" s="5">
        <v>42552</v>
      </c>
      <c r="W3" t="s">
        <v>527</v>
      </c>
      <c r="X3" t="s">
        <v>528</v>
      </c>
      <c r="Y3" t="s">
        <v>529</v>
      </c>
      <c r="Z3" t="s">
        <v>531</v>
      </c>
      <c r="AA3" t="s">
        <v>530</v>
      </c>
      <c r="AB3" t="s">
        <v>1877</v>
      </c>
      <c r="AC3" t="s">
        <v>1878</v>
      </c>
      <c r="AF3" t="s">
        <v>29</v>
      </c>
      <c r="AG3" t="s">
        <v>527</v>
      </c>
      <c r="AH3" t="s">
        <v>528</v>
      </c>
      <c r="AI3" t="s">
        <v>529</v>
      </c>
      <c r="AJ3" t="s">
        <v>531</v>
      </c>
      <c r="AK3" t="s">
        <v>530</v>
      </c>
      <c r="AN3" t="s">
        <v>39</v>
      </c>
      <c r="AO3" t="s">
        <v>527</v>
      </c>
      <c r="AP3" t="s">
        <v>528</v>
      </c>
      <c r="AQ3" t="s">
        <v>529</v>
      </c>
      <c r="AR3" t="s">
        <v>531</v>
      </c>
      <c r="AS3" t="s">
        <v>530</v>
      </c>
      <c r="AV3" t="s">
        <v>40</v>
      </c>
      <c r="AW3" t="s">
        <v>527</v>
      </c>
      <c r="AX3" t="s">
        <v>528</v>
      </c>
      <c r="AY3" t="s">
        <v>529</v>
      </c>
      <c r="AZ3" t="s">
        <v>531</v>
      </c>
      <c r="BA3" t="s">
        <v>530</v>
      </c>
    </row>
    <row r="4" spans="1:53" x14ac:dyDescent="0.2">
      <c r="A4" t="s">
        <v>536</v>
      </c>
      <c r="B4" t="s">
        <v>3</v>
      </c>
      <c r="E4" s="1"/>
      <c r="F4" s="2"/>
      <c r="G4" s="1"/>
      <c r="H4" s="1"/>
      <c r="I4" s="1"/>
      <c r="J4" s="1"/>
      <c r="K4" t="s">
        <v>536</v>
      </c>
      <c r="L4" t="s">
        <v>13</v>
      </c>
      <c r="V4" t="s">
        <v>25</v>
      </c>
    </row>
    <row r="5" spans="1:53" x14ac:dyDescent="0.2">
      <c r="A5">
        <v>2</v>
      </c>
      <c r="B5" t="s">
        <v>290</v>
      </c>
      <c r="C5" t="s">
        <v>18</v>
      </c>
      <c r="E5">
        <v>1</v>
      </c>
      <c r="H5" s="5">
        <v>41821</v>
      </c>
      <c r="I5" s="5">
        <v>42339</v>
      </c>
      <c r="J5">
        <f>B$3-H5</f>
        <v>854</v>
      </c>
      <c r="K5">
        <v>1</v>
      </c>
      <c r="L5" t="s">
        <v>82</v>
      </c>
      <c r="M5" t="s">
        <v>0</v>
      </c>
      <c r="O5">
        <v>1</v>
      </c>
      <c r="R5" s="5">
        <v>42522</v>
      </c>
      <c r="T5">
        <f>L$3-R5</f>
        <v>92</v>
      </c>
      <c r="U5">
        <v>2</v>
      </c>
      <c r="V5" t="s">
        <v>263</v>
      </c>
      <c r="AB5" s="5">
        <v>41883</v>
      </c>
      <c r="AC5" s="5">
        <v>42186</v>
      </c>
      <c r="AD5">
        <f>V$3-AB5</f>
        <v>669</v>
      </c>
      <c r="AE5">
        <v>4</v>
      </c>
      <c r="AF5" t="s">
        <v>248</v>
      </c>
      <c r="AH5" t="s">
        <v>309</v>
      </c>
      <c r="AM5">
        <v>3</v>
      </c>
      <c r="AN5" t="s">
        <v>235</v>
      </c>
      <c r="AO5" t="s">
        <v>539</v>
      </c>
      <c r="AQ5">
        <v>2</v>
      </c>
      <c r="AU5">
        <v>3</v>
      </c>
      <c r="AV5" t="s">
        <v>222</v>
      </c>
      <c r="AX5" t="s">
        <v>306</v>
      </c>
      <c r="BA5">
        <v>1</v>
      </c>
    </row>
    <row r="6" spans="1:53" x14ac:dyDescent="0.2">
      <c r="A6">
        <v>2</v>
      </c>
      <c r="B6" t="s">
        <v>291</v>
      </c>
      <c r="C6" t="s">
        <v>4</v>
      </c>
      <c r="E6">
        <v>1</v>
      </c>
      <c r="K6">
        <v>2</v>
      </c>
      <c r="L6" t="s">
        <v>276</v>
      </c>
      <c r="M6" t="s">
        <v>532</v>
      </c>
      <c r="O6">
        <v>2</v>
      </c>
      <c r="R6" s="5">
        <v>42522</v>
      </c>
      <c r="T6">
        <f>L$3-R6</f>
        <v>92</v>
      </c>
      <c r="U6">
        <v>2</v>
      </c>
      <c r="V6" t="s">
        <v>264</v>
      </c>
      <c r="AB6" s="5">
        <v>42156</v>
      </c>
      <c r="AC6" s="5">
        <v>42278</v>
      </c>
      <c r="AD6">
        <f t="shared" ref="AD6:AD19" si="0">V$3-AB6</f>
        <v>396</v>
      </c>
      <c r="AE6">
        <v>1</v>
      </c>
      <c r="AF6" t="s">
        <v>31</v>
      </c>
      <c r="AM6">
        <v>4</v>
      </c>
      <c r="AN6" t="s">
        <v>236</v>
      </c>
      <c r="AP6" t="s">
        <v>307</v>
      </c>
      <c r="AS6">
        <v>1</v>
      </c>
      <c r="AU6">
        <v>4</v>
      </c>
      <c r="AV6" t="s">
        <v>223</v>
      </c>
    </row>
    <row r="7" spans="1:53" x14ac:dyDescent="0.2">
      <c r="A7">
        <v>1</v>
      </c>
      <c r="B7" t="s">
        <v>5</v>
      </c>
      <c r="C7" t="s">
        <v>5</v>
      </c>
      <c r="E7">
        <v>1</v>
      </c>
      <c r="K7">
        <v>1</v>
      </c>
      <c r="L7" t="s">
        <v>14</v>
      </c>
      <c r="M7" t="s">
        <v>14</v>
      </c>
      <c r="O7">
        <v>1</v>
      </c>
      <c r="R7" s="5">
        <v>42522</v>
      </c>
      <c r="T7">
        <f>L$3-R7</f>
        <v>92</v>
      </c>
      <c r="U7">
        <v>2</v>
      </c>
      <c r="V7" t="s">
        <v>265</v>
      </c>
      <c r="W7" t="s">
        <v>6</v>
      </c>
      <c r="Y7">
        <v>1</v>
      </c>
      <c r="AB7" s="5">
        <v>42156</v>
      </c>
      <c r="AC7" s="5">
        <v>42278</v>
      </c>
      <c r="AD7">
        <f t="shared" si="0"/>
        <v>396</v>
      </c>
      <c r="AE7">
        <v>2</v>
      </c>
      <c r="AF7" t="s">
        <v>249</v>
      </c>
      <c r="AG7" t="s">
        <v>32</v>
      </c>
      <c r="AI7">
        <v>1</v>
      </c>
      <c r="AM7">
        <v>3</v>
      </c>
      <c r="AN7" t="s">
        <v>237</v>
      </c>
      <c r="AU7">
        <v>1</v>
      </c>
      <c r="AV7" t="s">
        <v>43</v>
      </c>
    </row>
    <row r="8" spans="1:53" x14ac:dyDescent="0.2">
      <c r="A8">
        <v>2</v>
      </c>
      <c r="B8" t="s">
        <v>292</v>
      </c>
      <c r="C8" t="s">
        <v>6</v>
      </c>
      <c r="E8">
        <v>1</v>
      </c>
      <c r="K8">
        <v>1</v>
      </c>
      <c r="L8" t="s">
        <v>77</v>
      </c>
      <c r="M8" t="s">
        <v>77</v>
      </c>
      <c r="O8">
        <v>1</v>
      </c>
      <c r="R8" s="5">
        <v>42522</v>
      </c>
      <c r="T8">
        <f t="shared" ref="T8:T23" si="1">L$3-R8</f>
        <v>92</v>
      </c>
      <c r="U8">
        <v>3</v>
      </c>
      <c r="V8" t="s">
        <v>266</v>
      </c>
      <c r="AB8" s="5">
        <v>42005</v>
      </c>
      <c r="AC8" s="5">
        <v>42309</v>
      </c>
      <c r="AD8">
        <f t="shared" si="0"/>
        <v>547</v>
      </c>
      <c r="AE8">
        <v>3</v>
      </c>
      <c r="AF8" t="s">
        <v>250</v>
      </c>
      <c r="AM8">
        <v>3</v>
      </c>
      <c r="AN8" t="s">
        <v>238</v>
      </c>
      <c r="AU8">
        <v>2</v>
      </c>
      <c r="AV8" t="s">
        <v>224</v>
      </c>
    </row>
    <row r="9" spans="1:53" x14ac:dyDescent="0.2">
      <c r="A9">
        <v>2</v>
      </c>
      <c r="B9" t="s">
        <v>293</v>
      </c>
      <c r="C9" t="s">
        <v>1</v>
      </c>
      <c r="E9">
        <v>1</v>
      </c>
      <c r="K9">
        <v>1</v>
      </c>
      <c r="L9" t="s">
        <v>12</v>
      </c>
      <c r="M9" t="s">
        <v>12</v>
      </c>
      <c r="O9">
        <v>1</v>
      </c>
      <c r="R9" s="5">
        <v>42522</v>
      </c>
      <c r="T9">
        <f t="shared" si="1"/>
        <v>92</v>
      </c>
      <c r="U9">
        <v>2</v>
      </c>
      <c r="V9" t="s">
        <v>267</v>
      </c>
      <c r="AB9" s="5">
        <v>42036</v>
      </c>
      <c r="AC9" s="5">
        <v>42309</v>
      </c>
      <c r="AD9">
        <f t="shared" si="0"/>
        <v>516</v>
      </c>
      <c r="AE9">
        <v>2</v>
      </c>
      <c r="AF9" t="s">
        <v>251</v>
      </c>
      <c r="AG9" t="s">
        <v>33</v>
      </c>
      <c r="AI9">
        <v>1</v>
      </c>
      <c r="AM9">
        <v>3</v>
      </c>
      <c r="AN9" t="s">
        <v>239</v>
      </c>
      <c r="AO9" t="s">
        <v>540</v>
      </c>
      <c r="AQ9">
        <v>2</v>
      </c>
      <c r="AU9">
        <v>3</v>
      </c>
      <c r="AV9" t="s">
        <v>225</v>
      </c>
      <c r="AW9" t="s">
        <v>35</v>
      </c>
      <c r="AY9">
        <v>1</v>
      </c>
    </row>
    <row r="10" spans="1:53" x14ac:dyDescent="0.2">
      <c r="A10">
        <v>2</v>
      </c>
      <c r="B10" t="s">
        <v>290</v>
      </c>
      <c r="C10" t="s">
        <v>18</v>
      </c>
      <c r="E10">
        <v>1</v>
      </c>
      <c r="K10">
        <v>3</v>
      </c>
      <c r="L10" t="s">
        <v>277</v>
      </c>
      <c r="M10" t="s">
        <v>12</v>
      </c>
      <c r="O10">
        <v>1</v>
      </c>
      <c r="R10" s="5">
        <v>42522</v>
      </c>
      <c r="T10">
        <f t="shared" si="1"/>
        <v>92</v>
      </c>
      <c r="U10">
        <v>3</v>
      </c>
      <c r="V10" t="s">
        <v>268</v>
      </c>
      <c r="W10" t="s">
        <v>538</v>
      </c>
      <c r="Y10">
        <v>2</v>
      </c>
      <c r="AB10" s="5">
        <v>42156</v>
      </c>
      <c r="AC10" s="5">
        <v>42339</v>
      </c>
      <c r="AD10">
        <f t="shared" si="0"/>
        <v>396</v>
      </c>
      <c r="AE10">
        <v>2</v>
      </c>
      <c r="AF10" t="s">
        <v>252</v>
      </c>
      <c r="AM10">
        <v>2</v>
      </c>
      <c r="AN10" t="s">
        <v>240</v>
      </c>
      <c r="AU10">
        <v>3</v>
      </c>
      <c r="AV10" t="s">
        <v>226</v>
      </c>
      <c r="AW10" t="s">
        <v>542</v>
      </c>
      <c r="AY10">
        <v>2</v>
      </c>
    </row>
    <row r="11" spans="1:53" x14ac:dyDescent="0.2">
      <c r="A11">
        <v>3</v>
      </c>
      <c r="B11" t="s">
        <v>294</v>
      </c>
      <c r="C11" t="s">
        <v>22</v>
      </c>
      <c r="E11">
        <v>1</v>
      </c>
      <c r="H11" s="5">
        <v>42005</v>
      </c>
      <c r="I11" s="5">
        <v>42278</v>
      </c>
      <c r="J11">
        <f t="shared" ref="J11:J22" si="2">B$3-H11</f>
        <v>670</v>
      </c>
      <c r="K11">
        <v>3</v>
      </c>
      <c r="L11" t="s">
        <v>278</v>
      </c>
      <c r="N11" t="s">
        <v>314</v>
      </c>
      <c r="Q11">
        <v>1</v>
      </c>
      <c r="R11" s="5">
        <v>42156</v>
      </c>
      <c r="T11">
        <f t="shared" si="1"/>
        <v>458</v>
      </c>
      <c r="U11">
        <v>3</v>
      </c>
      <c r="V11" t="s">
        <v>269</v>
      </c>
      <c r="AB11" s="5">
        <v>42156</v>
      </c>
      <c r="AC11" s="5">
        <v>42339</v>
      </c>
      <c r="AD11">
        <f t="shared" si="0"/>
        <v>396</v>
      </c>
      <c r="AE11">
        <v>2</v>
      </c>
      <c r="AF11" t="s">
        <v>253</v>
      </c>
      <c r="AG11" t="s">
        <v>34</v>
      </c>
      <c r="AI11">
        <v>1</v>
      </c>
      <c r="AM11">
        <v>3</v>
      </c>
      <c r="AN11" t="s">
        <v>241</v>
      </c>
      <c r="AO11" t="s">
        <v>49</v>
      </c>
      <c r="AQ11">
        <v>1</v>
      </c>
      <c r="AU11">
        <v>2</v>
      </c>
      <c r="AV11" t="s">
        <v>227</v>
      </c>
      <c r="AW11" t="s">
        <v>77</v>
      </c>
      <c r="AY11">
        <v>1</v>
      </c>
    </row>
    <row r="12" spans="1:53" x14ac:dyDescent="0.2">
      <c r="A12">
        <v>2</v>
      </c>
      <c r="B12" t="s">
        <v>295</v>
      </c>
      <c r="H12" s="5">
        <v>41944</v>
      </c>
      <c r="I12" s="5">
        <v>42278</v>
      </c>
      <c r="J12">
        <f t="shared" si="2"/>
        <v>731</v>
      </c>
      <c r="K12">
        <v>3</v>
      </c>
      <c r="L12" t="s">
        <v>279</v>
      </c>
      <c r="R12" s="5">
        <v>41640</v>
      </c>
      <c r="S12" s="5">
        <v>42217</v>
      </c>
      <c r="T12">
        <f t="shared" si="1"/>
        <v>974</v>
      </c>
      <c r="U12">
        <v>4</v>
      </c>
      <c r="V12" t="s">
        <v>270</v>
      </c>
      <c r="X12" t="s">
        <v>537</v>
      </c>
      <c r="AA12">
        <v>2</v>
      </c>
      <c r="AB12" s="5">
        <v>42005</v>
      </c>
      <c r="AC12" s="5">
        <v>42339</v>
      </c>
      <c r="AD12">
        <f t="shared" si="0"/>
        <v>547</v>
      </c>
      <c r="AE12">
        <v>2</v>
      </c>
      <c r="AF12" t="s">
        <v>254</v>
      </c>
      <c r="AG12" t="s">
        <v>35</v>
      </c>
      <c r="AI12">
        <v>1</v>
      </c>
      <c r="AM12">
        <v>4</v>
      </c>
      <c r="AN12" t="s">
        <v>242</v>
      </c>
      <c r="AU12">
        <v>3</v>
      </c>
      <c r="AV12" t="s">
        <v>228</v>
      </c>
      <c r="AW12" t="s">
        <v>2</v>
      </c>
      <c r="AY12">
        <v>1</v>
      </c>
    </row>
    <row r="13" spans="1:53" x14ac:dyDescent="0.2">
      <c r="A13">
        <v>2</v>
      </c>
      <c r="B13" t="s">
        <v>296</v>
      </c>
      <c r="H13" s="5">
        <v>42186</v>
      </c>
      <c r="I13" s="5">
        <v>42309</v>
      </c>
      <c r="J13">
        <f t="shared" si="2"/>
        <v>489</v>
      </c>
      <c r="K13">
        <v>3</v>
      </c>
      <c r="L13" t="s">
        <v>280</v>
      </c>
      <c r="M13" t="s">
        <v>17</v>
      </c>
      <c r="O13">
        <v>1</v>
      </c>
      <c r="R13" s="5">
        <v>42156</v>
      </c>
      <c r="S13" s="5">
        <v>42248</v>
      </c>
      <c r="T13">
        <f t="shared" si="1"/>
        <v>458</v>
      </c>
      <c r="U13">
        <v>3</v>
      </c>
      <c r="V13" t="s">
        <v>271</v>
      </c>
      <c r="AB13" s="5">
        <v>42217</v>
      </c>
      <c r="AC13" s="5">
        <v>42339</v>
      </c>
      <c r="AD13">
        <f t="shared" si="0"/>
        <v>335</v>
      </c>
      <c r="AE13">
        <v>2</v>
      </c>
      <c r="AF13" t="s">
        <v>255</v>
      </c>
      <c r="AM13">
        <v>4</v>
      </c>
      <c r="AN13" t="s">
        <v>243</v>
      </c>
      <c r="AO13" t="s">
        <v>541</v>
      </c>
      <c r="AQ13">
        <v>3</v>
      </c>
      <c r="AU13">
        <v>2</v>
      </c>
      <c r="AV13" t="s">
        <v>229</v>
      </c>
    </row>
    <row r="14" spans="1:53" x14ac:dyDescent="0.2">
      <c r="A14">
        <v>3</v>
      </c>
      <c r="B14" t="s">
        <v>297</v>
      </c>
      <c r="D14" t="s">
        <v>319</v>
      </c>
      <c r="F14">
        <v>1</v>
      </c>
      <c r="H14" s="5">
        <v>42125</v>
      </c>
      <c r="I14" s="5">
        <v>42248</v>
      </c>
      <c r="J14">
        <f t="shared" si="2"/>
        <v>550</v>
      </c>
      <c r="K14">
        <v>3</v>
      </c>
      <c r="L14" t="s">
        <v>281</v>
      </c>
      <c r="M14" t="s">
        <v>18</v>
      </c>
      <c r="O14">
        <v>1</v>
      </c>
      <c r="R14" s="5">
        <v>42186</v>
      </c>
      <c r="T14">
        <f t="shared" si="1"/>
        <v>428</v>
      </c>
      <c r="U14">
        <v>1</v>
      </c>
      <c r="V14" t="s">
        <v>49</v>
      </c>
      <c r="AB14" s="5">
        <v>42248</v>
      </c>
      <c r="AC14" s="5">
        <v>42370</v>
      </c>
      <c r="AD14">
        <f t="shared" si="0"/>
        <v>304</v>
      </c>
      <c r="AE14">
        <v>3</v>
      </c>
      <c r="AF14" t="s">
        <v>256</v>
      </c>
      <c r="AM14">
        <v>2</v>
      </c>
      <c r="AN14" t="s">
        <v>244</v>
      </c>
      <c r="AP14" t="s">
        <v>308</v>
      </c>
      <c r="AS14">
        <v>1</v>
      </c>
      <c r="AU14">
        <v>3</v>
      </c>
      <c r="AV14" t="s">
        <v>230</v>
      </c>
    </row>
    <row r="15" spans="1:53" x14ac:dyDescent="0.2">
      <c r="A15">
        <v>3</v>
      </c>
      <c r="B15" t="s">
        <v>298</v>
      </c>
      <c r="H15" s="5">
        <v>42005</v>
      </c>
      <c r="I15" s="5">
        <v>42309</v>
      </c>
      <c r="J15">
        <f t="shared" si="2"/>
        <v>670</v>
      </c>
      <c r="K15">
        <v>3</v>
      </c>
      <c r="L15" t="s">
        <v>282</v>
      </c>
      <c r="M15" t="s">
        <v>533</v>
      </c>
      <c r="O15">
        <v>2</v>
      </c>
      <c r="R15" s="5">
        <v>41913</v>
      </c>
      <c r="S15" s="5">
        <v>42248</v>
      </c>
      <c r="T15">
        <f t="shared" si="1"/>
        <v>701</v>
      </c>
      <c r="U15">
        <v>2</v>
      </c>
      <c r="V15" t="s">
        <v>272</v>
      </c>
      <c r="AB15" s="5">
        <v>42095</v>
      </c>
      <c r="AC15" s="5">
        <v>42370</v>
      </c>
      <c r="AD15">
        <f t="shared" si="0"/>
        <v>457</v>
      </c>
      <c r="AE15">
        <v>3</v>
      </c>
      <c r="AF15" t="s">
        <v>257</v>
      </c>
      <c r="AM15">
        <v>3</v>
      </c>
      <c r="AN15" t="s">
        <v>245</v>
      </c>
      <c r="AP15" t="s">
        <v>309</v>
      </c>
      <c r="AS15">
        <v>1</v>
      </c>
      <c r="AU15">
        <v>3</v>
      </c>
      <c r="AV15" t="s">
        <v>231</v>
      </c>
      <c r="AW15" t="s">
        <v>15</v>
      </c>
      <c r="AY15">
        <v>1</v>
      </c>
    </row>
    <row r="16" spans="1:53" x14ac:dyDescent="0.2">
      <c r="A16">
        <v>2</v>
      </c>
      <c r="B16" t="s">
        <v>299</v>
      </c>
      <c r="C16" t="s">
        <v>7</v>
      </c>
      <c r="E16">
        <v>1</v>
      </c>
      <c r="H16" s="5">
        <v>42217</v>
      </c>
      <c r="I16" s="5">
        <v>42309</v>
      </c>
      <c r="J16">
        <f t="shared" si="2"/>
        <v>458</v>
      </c>
      <c r="K16">
        <v>2</v>
      </c>
      <c r="L16" t="s">
        <v>283</v>
      </c>
      <c r="N16" t="s">
        <v>317</v>
      </c>
      <c r="Q16">
        <v>1</v>
      </c>
      <c r="R16" s="5">
        <v>42125</v>
      </c>
      <c r="S16" s="5">
        <v>42278</v>
      </c>
      <c r="T16">
        <f t="shared" si="1"/>
        <v>489</v>
      </c>
      <c r="U16">
        <v>3</v>
      </c>
      <c r="V16" t="s">
        <v>273</v>
      </c>
      <c r="AB16" s="5">
        <v>42005</v>
      </c>
      <c r="AC16" s="5">
        <v>42370</v>
      </c>
      <c r="AD16">
        <f t="shared" si="0"/>
        <v>547</v>
      </c>
      <c r="AE16">
        <v>2</v>
      </c>
      <c r="AF16" t="s">
        <v>258</v>
      </c>
      <c r="AH16" t="s">
        <v>311</v>
      </c>
      <c r="AK16">
        <v>2</v>
      </c>
      <c r="AM16">
        <v>2</v>
      </c>
      <c r="AN16" t="s">
        <v>246</v>
      </c>
      <c r="AU16">
        <v>2</v>
      </c>
      <c r="AV16" t="s">
        <v>232</v>
      </c>
    </row>
    <row r="17" spans="1:51" x14ac:dyDescent="0.2">
      <c r="A17">
        <v>3</v>
      </c>
      <c r="B17" t="s">
        <v>300</v>
      </c>
      <c r="H17" s="5">
        <v>42125</v>
      </c>
      <c r="I17" s="5">
        <v>42339</v>
      </c>
      <c r="J17">
        <f t="shared" si="2"/>
        <v>550</v>
      </c>
      <c r="K17">
        <v>2</v>
      </c>
      <c r="L17" t="s">
        <v>284</v>
      </c>
      <c r="M17" t="s">
        <v>21</v>
      </c>
      <c r="O17">
        <v>1</v>
      </c>
      <c r="R17" s="5">
        <v>42125</v>
      </c>
      <c r="S17" s="5">
        <v>42309</v>
      </c>
      <c r="T17">
        <f t="shared" si="1"/>
        <v>489</v>
      </c>
      <c r="U17">
        <v>1</v>
      </c>
      <c r="V17" t="s">
        <v>67</v>
      </c>
      <c r="AB17" s="5">
        <v>42064</v>
      </c>
      <c r="AC17" s="5">
        <v>42370</v>
      </c>
      <c r="AD17">
        <f t="shared" si="0"/>
        <v>488</v>
      </c>
      <c r="AE17">
        <v>2</v>
      </c>
      <c r="AF17" t="s">
        <v>259</v>
      </c>
      <c r="AH17" t="s">
        <v>312</v>
      </c>
      <c r="AK17">
        <v>2</v>
      </c>
      <c r="AM17">
        <v>3</v>
      </c>
      <c r="AN17" t="s">
        <v>310</v>
      </c>
      <c r="AU17">
        <v>3</v>
      </c>
      <c r="AV17" t="s">
        <v>233</v>
      </c>
      <c r="AW17" t="s">
        <v>45</v>
      </c>
      <c r="AY17">
        <v>1</v>
      </c>
    </row>
    <row r="18" spans="1:51" x14ac:dyDescent="0.2">
      <c r="A18">
        <v>3</v>
      </c>
      <c r="B18" t="s">
        <v>301</v>
      </c>
      <c r="H18" s="5">
        <v>41944</v>
      </c>
      <c r="I18" s="5">
        <v>42339</v>
      </c>
      <c r="J18">
        <f t="shared" si="2"/>
        <v>731</v>
      </c>
      <c r="K18">
        <v>3</v>
      </c>
      <c r="L18" t="s">
        <v>285</v>
      </c>
      <c r="M18" t="s">
        <v>22</v>
      </c>
      <c r="O18">
        <v>1</v>
      </c>
      <c r="R18" s="5">
        <v>41791</v>
      </c>
      <c r="S18" s="5">
        <v>42309</v>
      </c>
      <c r="T18">
        <f t="shared" si="1"/>
        <v>823</v>
      </c>
      <c r="U18">
        <v>2</v>
      </c>
      <c r="V18" t="s">
        <v>274</v>
      </c>
      <c r="X18" t="s">
        <v>316</v>
      </c>
      <c r="AA18">
        <v>1</v>
      </c>
      <c r="AB18" s="5">
        <v>41821</v>
      </c>
      <c r="AC18" s="5">
        <v>42370</v>
      </c>
      <c r="AD18">
        <f t="shared" si="0"/>
        <v>731</v>
      </c>
      <c r="AE18">
        <v>2</v>
      </c>
      <c r="AF18" t="s">
        <v>260</v>
      </c>
      <c r="AM18">
        <v>1</v>
      </c>
      <c r="AN18" t="s">
        <v>53</v>
      </c>
      <c r="AU18">
        <v>1</v>
      </c>
      <c r="AV18" t="s">
        <v>46</v>
      </c>
    </row>
    <row r="19" spans="1:51" x14ac:dyDescent="0.2">
      <c r="A19">
        <v>2</v>
      </c>
      <c r="B19" t="s">
        <v>302</v>
      </c>
      <c r="C19" t="s">
        <v>10</v>
      </c>
      <c r="E19">
        <v>1</v>
      </c>
      <c r="H19" s="5">
        <v>42156</v>
      </c>
      <c r="I19" s="5">
        <v>42309</v>
      </c>
      <c r="J19">
        <f t="shared" si="2"/>
        <v>519</v>
      </c>
      <c r="K19">
        <v>1</v>
      </c>
      <c r="L19" t="s">
        <v>23</v>
      </c>
      <c r="R19" s="5">
        <v>42248</v>
      </c>
      <c r="S19" s="5">
        <v>42370</v>
      </c>
      <c r="T19">
        <f t="shared" si="1"/>
        <v>366</v>
      </c>
      <c r="U19">
        <v>1</v>
      </c>
      <c r="V19" t="s">
        <v>275</v>
      </c>
      <c r="AB19" s="5">
        <v>41760</v>
      </c>
      <c r="AC19" s="5">
        <v>42370</v>
      </c>
      <c r="AD19">
        <f t="shared" si="0"/>
        <v>792</v>
      </c>
      <c r="AE19">
        <v>2</v>
      </c>
      <c r="AF19" t="s">
        <v>261</v>
      </c>
      <c r="AG19" t="s">
        <v>32</v>
      </c>
      <c r="AI19">
        <v>1</v>
      </c>
      <c r="AM19">
        <v>2</v>
      </c>
      <c r="AN19" t="s">
        <v>247</v>
      </c>
      <c r="AU19">
        <v>3</v>
      </c>
      <c r="AV19" t="s">
        <v>234</v>
      </c>
    </row>
    <row r="20" spans="1:51" x14ac:dyDescent="0.2">
      <c r="A20">
        <v>4</v>
      </c>
      <c r="B20" t="s">
        <v>303</v>
      </c>
      <c r="H20" s="5">
        <v>42248</v>
      </c>
      <c r="I20" s="5">
        <v>42370</v>
      </c>
      <c r="J20">
        <f t="shared" si="2"/>
        <v>427</v>
      </c>
      <c r="K20">
        <v>3</v>
      </c>
      <c r="L20" t="s">
        <v>286</v>
      </c>
      <c r="M20" t="s">
        <v>534</v>
      </c>
      <c r="O20">
        <v>2</v>
      </c>
      <c r="R20" s="5">
        <v>42125</v>
      </c>
      <c r="S20" s="5">
        <v>42309</v>
      </c>
      <c r="T20">
        <f t="shared" si="1"/>
        <v>489</v>
      </c>
      <c r="AE20">
        <v>2</v>
      </c>
      <c r="AF20" t="s">
        <v>262</v>
      </c>
      <c r="AG20" t="s">
        <v>108</v>
      </c>
      <c r="AH20" t="s">
        <v>313</v>
      </c>
      <c r="AI20">
        <v>1</v>
      </c>
      <c r="AK20">
        <v>1</v>
      </c>
    </row>
    <row r="21" spans="1:51" x14ac:dyDescent="0.2">
      <c r="A21">
        <v>2</v>
      </c>
      <c r="B21" t="s">
        <v>304</v>
      </c>
      <c r="H21" s="5">
        <v>42036</v>
      </c>
      <c r="I21" s="5">
        <v>42370</v>
      </c>
      <c r="J21">
        <f t="shared" si="2"/>
        <v>639</v>
      </c>
      <c r="K21">
        <v>3</v>
      </c>
      <c r="L21" t="s">
        <v>287</v>
      </c>
      <c r="M21" t="s">
        <v>535</v>
      </c>
      <c r="O21">
        <v>2</v>
      </c>
      <c r="R21" s="5">
        <v>42156</v>
      </c>
      <c r="S21" s="5">
        <v>42370</v>
      </c>
      <c r="T21">
        <f t="shared" si="1"/>
        <v>458</v>
      </c>
    </row>
    <row r="22" spans="1:51" x14ac:dyDescent="0.2">
      <c r="A22">
        <v>2</v>
      </c>
      <c r="B22" t="s">
        <v>305</v>
      </c>
      <c r="C22" t="s">
        <v>12</v>
      </c>
      <c r="E22">
        <v>1</v>
      </c>
      <c r="H22" s="5">
        <v>41730</v>
      </c>
      <c r="I22" s="5">
        <v>42430</v>
      </c>
      <c r="J22">
        <f t="shared" si="2"/>
        <v>945</v>
      </c>
      <c r="K22">
        <v>2</v>
      </c>
      <c r="L22" t="s">
        <v>288</v>
      </c>
      <c r="M22" t="s">
        <v>15</v>
      </c>
      <c r="O22">
        <v>1</v>
      </c>
      <c r="R22" s="5">
        <v>42186</v>
      </c>
      <c r="S22" s="5">
        <v>42339</v>
      </c>
      <c r="T22">
        <f t="shared" si="1"/>
        <v>428</v>
      </c>
    </row>
    <row r="23" spans="1:51" x14ac:dyDescent="0.2">
      <c r="K23">
        <v>2</v>
      </c>
      <c r="L23" t="s">
        <v>289</v>
      </c>
      <c r="R23" s="5">
        <v>42125</v>
      </c>
      <c r="S23" s="5">
        <v>42370</v>
      </c>
      <c r="T23">
        <f t="shared" si="1"/>
        <v>489</v>
      </c>
    </row>
    <row r="44" spans="1:53" x14ac:dyDescent="0.2">
      <c r="B44" t="s">
        <v>321</v>
      </c>
      <c r="J44" s="1"/>
      <c r="L44" t="s">
        <v>320</v>
      </c>
      <c r="V44" t="s">
        <v>363</v>
      </c>
      <c r="W44" t="s">
        <v>527</v>
      </c>
      <c r="X44" t="s">
        <v>528</v>
      </c>
      <c r="Y44" t="s">
        <v>529</v>
      </c>
      <c r="Z44" t="s">
        <v>531</v>
      </c>
      <c r="AA44" t="s">
        <v>530</v>
      </c>
      <c r="AD44" s="1"/>
      <c r="AF44" t="s">
        <v>380</v>
      </c>
      <c r="AG44" t="s">
        <v>527</v>
      </c>
      <c r="AH44" t="s">
        <v>528</v>
      </c>
      <c r="AI44" t="s">
        <v>529</v>
      </c>
      <c r="AJ44" t="s">
        <v>531</v>
      </c>
      <c r="AK44" t="s">
        <v>530</v>
      </c>
      <c r="AN44" t="s">
        <v>394</v>
      </c>
      <c r="AO44" t="s">
        <v>527</v>
      </c>
      <c r="AP44" t="s">
        <v>528</v>
      </c>
      <c r="AQ44" t="s">
        <v>529</v>
      </c>
      <c r="AR44" t="s">
        <v>531</v>
      </c>
      <c r="AS44" t="s">
        <v>530</v>
      </c>
      <c r="AV44" t="s">
        <v>411</v>
      </c>
      <c r="AW44" t="s">
        <v>527</v>
      </c>
      <c r="AX44" t="s">
        <v>528</v>
      </c>
      <c r="AY44" t="s">
        <v>529</v>
      </c>
      <c r="AZ44" t="s">
        <v>531</v>
      </c>
      <c r="BA44" t="s">
        <v>530</v>
      </c>
    </row>
    <row r="45" spans="1:53" x14ac:dyDescent="0.2">
      <c r="A45">
        <v>2</v>
      </c>
      <c r="B45" t="s">
        <v>322</v>
      </c>
      <c r="K45">
        <v>2</v>
      </c>
      <c r="L45" t="s">
        <v>342</v>
      </c>
      <c r="N45" t="s">
        <v>343</v>
      </c>
      <c r="P45">
        <v>1</v>
      </c>
      <c r="U45">
        <v>3</v>
      </c>
      <c r="V45" t="s">
        <v>364</v>
      </c>
      <c r="X45" t="s">
        <v>546</v>
      </c>
      <c r="AA45">
        <v>2</v>
      </c>
      <c r="AE45">
        <v>2</v>
      </c>
      <c r="AF45" t="s">
        <v>381</v>
      </c>
      <c r="AM45">
        <v>2</v>
      </c>
      <c r="AN45" t="s">
        <v>395</v>
      </c>
      <c r="AU45">
        <v>4</v>
      </c>
      <c r="AV45" t="s">
        <v>412</v>
      </c>
      <c r="AW45" t="s">
        <v>105</v>
      </c>
      <c r="AY45">
        <v>1</v>
      </c>
    </row>
    <row r="46" spans="1:53" x14ac:dyDescent="0.2">
      <c r="A46">
        <v>2</v>
      </c>
      <c r="B46" t="s">
        <v>323</v>
      </c>
      <c r="C46" t="s">
        <v>543</v>
      </c>
      <c r="E46">
        <v>2</v>
      </c>
      <c r="K46">
        <v>3</v>
      </c>
      <c r="L46" t="s">
        <v>344</v>
      </c>
      <c r="N46" t="s">
        <v>307</v>
      </c>
      <c r="Q46">
        <v>1</v>
      </c>
      <c r="U46">
        <v>1</v>
      </c>
      <c r="V46" t="s">
        <v>69</v>
      </c>
      <c r="AE46">
        <v>2</v>
      </c>
      <c r="AF46" t="s">
        <v>382</v>
      </c>
      <c r="AH46" t="s">
        <v>325</v>
      </c>
      <c r="AK46">
        <v>1</v>
      </c>
      <c r="AM46">
        <v>1</v>
      </c>
      <c r="AN46" t="s">
        <v>66</v>
      </c>
      <c r="AU46">
        <v>3</v>
      </c>
      <c r="AV46" t="s">
        <v>413</v>
      </c>
    </row>
    <row r="47" spans="1:53" x14ac:dyDescent="0.2">
      <c r="A47">
        <v>2</v>
      </c>
      <c r="B47" t="s">
        <v>324</v>
      </c>
      <c r="D47" t="s">
        <v>325</v>
      </c>
      <c r="G47">
        <v>1</v>
      </c>
      <c r="K47">
        <v>3</v>
      </c>
      <c r="L47" t="s">
        <v>345</v>
      </c>
      <c r="U47">
        <v>1</v>
      </c>
      <c r="V47" t="s">
        <v>349</v>
      </c>
      <c r="W47" t="s">
        <v>349</v>
      </c>
      <c r="Y47">
        <v>1</v>
      </c>
      <c r="AE47">
        <v>4</v>
      </c>
      <c r="AF47" t="s">
        <v>383</v>
      </c>
      <c r="AG47" t="s">
        <v>548</v>
      </c>
      <c r="AI47">
        <v>2</v>
      </c>
      <c r="AM47">
        <v>3</v>
      </c>
      <c r="AN47" t="s">
        <v>396</v>
      </c>
      <c r="AO47" t="s">
        <v>103</v>
      </c>
      <c r="AQ47">
        <v>1</v>
      </c>
      <c r="AU47">
        <v>1</v>
      </c>
      <c r="AV47" t="s">
        <v>18</v>
      </c>
      <c r="AW47" t="s">
        <v>18</v>
      </c>
      <c r="AY47">
        <v>1</v>
      </c>
    </row>
    <row r="48" spans="1:53" x14ac:dyDescent="0.2">
      <c r="A48">
        <v>3</v>
      </c>
      <c r="B48" t="s">
        <v>326</v>
      </c>
      <c r="K48">
        <v>3</v>
      </c>
      <c r="L48" t="s">
        <v>346</v>
      </c>
      <c r="M48" t="s">
        <v>35</v>
      </c>
      <c r="O48">
        <v>1</v>
      </c>
      <c r="U48">
        <v>1</v>
      </c>
      <c r="V48" t="s">
        <v>55</v>
      </c>
      <c r="W48" t="s">
        <v>55</v>
      </c>
      <c r="Y48">
        <v>1</v>
      </c>
      <c r="AE48">
        <v>2</v>
      </c>
      <c r="AF48" t="s">
        <v>384</v>
      </c>
      <c r="AG48" t="s">
        <v>6</v>
      </c>
      <c r="AI48">
        <v>1</v>
      </c>
      <c r="AM48">
        <v>3</v>
      </c>
      <c r="AN48" t="s">
        <v>397</v>
      </c>
      <c r="AU48">
        <v>2</v>
      </c>
      <c r="AV48" t="s">
        <v>414</v>
      </c>
      <c r="AX48" t="s">
        <v>415</v>
      </c>
      <c r="AZ48">
        <v>1</v>
      </c>
    </row>
    <row r="49" spans="1:53" x14ac:dyDescent="0.2">
      <c r="A49">
        <v>1</v>
      </c>
      <c r="B49" t="s">
        <v>327</v>
      </c>
      <c r="K49">
        <v>3</v>
      </c>
      <c r="L49" t="s">
        <v>348</v>
      </c>
      <c r="M49" t="s">
        <v>349</v>
      </c>
      <c r="N49" t="s">
        <v>350</v>
      </c>
      <c r="O49">
        <v>1</v>
      </c>
      <c r="Q49">
        <v>1</v>
      </c>
      <c r="U49">
        <v>2</v>
      </c>
      <c r="V49" t="s">
        <v>366</v>
      </c>
      <c r="W49" t="s">
        <v>318</v>
      </c>
      <c r="X49" t="s">
        <v>367</v>
      </c>
      <c r="Y49">
        <v>1</v>
      </c>
      <c r="Z49">
        <v>1</v>
      </c>
      <c r="AE49">
        <v>2</v>
      </c>
      <c r="AF49" t="s">
        <v>385</v>
      </c>
      <c r="AI49" s="1"/>
      <c r="AJ49" s="1"/>
      <c r="AM49">
        <v>1</v>
      </c>
      <c r="AN49" t="s">
        <v>398</v>
      </c>
      <c r="AU49">
        <v>2</v>
      </c>
      <c r="AV49" t="s">
        <v>292</v>
      </c>
      <c r="AW49" t="s">
        <v>6</v>
      </c>
      <c r="AY49">
        <v>1</v>
      </c>
    </row>
    <row r="50" spans="1:53" x14ac:dyDescent="0.2">
      <c r="A50">
        <v>1</v>
      </c>
      <c r="B50" t="s">
        <v>328</v>
      </c>
      <c r="K50">
        <v>2</v>
      </c>
      <c r="L50" t="s">
        <v>351</v>
      </c>
      <c r="U50">
        <v>1</v>
      </c>
      <c r="V50" t="s">
        <v>34</v>
      </c>
      <c r="W50" t="s">
        <v>34</v>
      </c>
      <c r="Y50">
        <v>1</v>
      </c>
      <c r="AE50">
        <v>2</v>
      </c>
      <c r="AF50" t="s">
        <v>386</v>
      </c>
      <c r="AM50">
        <v>4</v>
      </c>
      <c r="AN50" t="s">
        <v>399</v>
      </c>
      <c r="AO50" t="s">
        <v>65</v>
      </c>
      <c r="AQ50">
        <v>1</v>
      </c>
      <c r="AU50">
        <v>2</v>
      </c>
      <c r="AV50" t="s">
        <v>416</v>
      </c>
    </row>
    <row r="51" spans="1:53" x14ac:dyDescent="0.2">
      <c r="A51">
        <v>2</v>
      </c>
      <c r="B51" t="s">
        <v>329</v>
      </c>
      <c r="K51">
        <v>2</v>
      </c>
      <c r="L51" t="s">
        <v>352</v>
      </c>
      <c r="U51">
        <v>4</v>
      </c>
      <c r="V51" t="s">
        <v>364</v>
      </c>
      <c r="X51" t="s">
        <v>546</v>
      </c>
      <c r="AA51">
        <v>2</v>
      </c>
      <c r="AE51">
        <v>2</v>
      </c>
      <c r="AF51" t="s">
        <v>387</v>
      </c>
      <c r="AM51">
        <v>2</v>
      </c>
      <c r="AN51" t="s">
        <v>400</v>
      </c>
      <c r="AU51">
        <v>1</v>
      </c>
      <c r="AV51" t="s">
        <v>417</v>
      </c>
    </row>
    <row r="52" spans="1:53" x14ac:dyDescent="0.2">
      <c r="A52">
        <v>1</v>
      </c>
      <c r="B52" t="s">
        <v>330</v>
      </c>
      <c r="K52">
        <v>1</v>
      </c>
      <c r="L52" t="s">
        <v>353</v>
      </c>
      <c r="U52">
        <v>2</v>
      </c>
      <c r="V52" t="s">
        <v>368</v>
      </c>
      <c r="W52" t="s">
        <v>10</v>
      </c>
      <c r="Y52">
        <v>1</v>
      </c>
      <c r="AE52">
        <v>1</v>
      </c>
      <c r="AF52" t="s">
        <v>388</v>
      </c>
      <c r="AM52">
        <v>3</v>
      </c>
      <c r="AN52" t="s">
        <v>401</v>
      </c>
      <c r="AO52" t="s">
        <v>22</v>
      </c>
      <c r="AQ52">
        <v>1</v>
      </c>
      <c r="AU52">
        <v>2</v>
      </c>
      <c r="AV52" t="s">
        <v>418</v>
      </c>
      <c r="AW52" t="s">
        <v>220</v>
      </c>
      <c r="AY52">
        <v>1</v>
      </c>
    </row>
    <row r="53" spans="1:53" x14ac:dyDescent="0.2">
      <c r="A53">
        <v>4</v>
      </c>
      <c r="B53" t="s">
        <v>331</v>
      </c>
      <c r="K53">
        <v>4</v>
      </c>
      <c r="L53" t="s">
        <v>354</v>
      </c>
      <c r="U53">
        <v>4</v>
      </c>
      <c r="V53" t="s">
        <v>369</v>
      </c>
      <c r="W53" t="s">
        <v>2</v>
      </c>
      <c r="Y53">
        <v>1</v>
      </c>
      <c r="AE53">
        <v>4</v>
      </c>
      <c r="AF53" t="s">
        <v>389</v>
      </c>
      <c r="AM53">
        <v>2</v>
      </c>
      <c r="AN53" t="s">
        <v>402</v>
      </c>
      <c r="AO53" t="s">
        <v>35</v>
      </c>
      <c r="AQ53">
        <v>1</v>
      </c>
      <c r="AU53">
        <v>4</v>
      </c>
      <c r="AV53" t="s">
        <v>419</v>
      </c>
      <c r="AX53" t="s">
        <v>420</v>
      </c>
      <c r="BA53">
        <v>1</v>
      </c>
    </row>
    <row r="54" spans="1:53" x14ac:dyDescent="0.2">
      <c r="A54">
        <v>2</v>
      </c>
      <c r="B54" t="s">
        <v>332</v>
      </c>
      <c r="K54">
        <v>1</v>
      </c>
      <c r="L54" t="s">
        <v>54</v>
      </c>
      <c r="N54" t="s">
        <v>355</v>
      </c>
      <c r="P54">
        <v>1</v>
      </c>
      <c r="U54">
        <v>2</v>
      </c>
      <c r="V54" t="s">
        <v>370</v>
      </c>
      <c r="AE54">
        <v>2</v>
      </c>
      <c r="AF54" t="s">
        <v>390</v>
      </c>
      <c r="AM54">
        <v>2</v>
      </c>
      <c r="AN54" t="s">
        <v>403</v>
      </c>
      <c r="AP54" t="s">
        <v>315</v>
      </c>
      <c r="AR54">
        <v>1</v>
      </c>
      <c r="AU54">
        <v>2</v>
      </c>
      <c r="AV54" t="s">
        <v>421</v>
      </c>
    </row>
    <row r="55" spans="1:53" x14ac:dyDescent="0.2">
      <c r="A55">
        <v>4</v>
      </c>
      <c r="B55" t="s">
        <v>333</v>
      </c>
      <c r="K55">
        <v>4</v>
      </c>
      <c r="L55" t="s">
        <v>356</v>
      </c>
      <c r="M55" t="s">
        <v>545</v>
      </c>
      <c r="O55">
        <v>2</v>
      </c>
      <c r="U55">
        <v>1</v>
      </c>
      <c r="V55" t="s">
        <v>371</v>
      </c>
      <c r="AE55">
        <v>3</v>
      </c>
      <c r="AF55" t="s">
        <v>391</v>
      </c>
      <c r="AI55" s="1"/>
      <c r="AJ55" s="1"/>
      <c r="AM55">
        <v>2</v>
      </c>
      <c r="AN55" t="s">
        <v>404</v>
      </c>
      <c r="AU55">
        <v>2</v>
      </c>
      <c r="AV55" t="s">
        <v>422</v>
      </c>
    </row>
    <row r="56" spans="1:53" x14ac:dyDescent="0.2">
      <c r="A56">
        <v>3</v>
      </c>
      <c r="B56" t="s">
        <v>334</v>
      </c>
      <c r="C56" t="s">
        <v>15</v>
      </c>
      <c r="E56">
        <v>1</v>
      </c>
      <c r="K56">
        <v>2</v>
      </c>
      <c r="L56" t="s">
        <v>357</v>
      </c>
      <c r="U56">
        <v>3</v>
      </c>
      <c r="V56" t="s">
        <v>372</v>
      </c>
      <c r="AE56">
        <v>2</v>
      </c>
      <c r="AF56" t="s">
        <v>392</v>
      </c>
      <c r="AM56">
        <v>2</v>
      </c>
      <c r="AN56" t="s">
        <v>405</v>
      </c>
      <c r="AO56" t="s">
        <v>15</v>
      </c>
      <c r="AQ56">
        <v>1</v>
      </c>
      <c r="AU56">
        <v>4</v>
      </c>
      <c r="AV56" t="s">
        <v>423</v>
      </c>
    </row>
    <row r="57" spans="1:53" x14ac:dyDescent="0.2">
      <c r="A57">
        <v>2</v>
      </c>
      <c r="B57" t="s">
        <v>335</v>
      </c>
      <c r="D57" t="s">
        <v>336</v>
      </c>
      <c r="G57">
        <v>1</v>
      </c>
      <c r="K57">
        <v>3</v>
      </c>
      <c r="L57" t="s">
        <v>358</v>
      </c>
      <c r="N57" t="s">
        <v>359</v>
      </c>
      <c r="Q57">
        <v>1</v>
      </c>
      <c r="U57">
        <v>2</v>
      </c>
      <c r="V57" t="s">
        <v>373</v>
      </c>
      <c r="AE57">
        <v>2</v>
      </c>
      <c r="AF57" t="s">
        <v>393</v>
      </c>
      <c r="AM57">
        <v>3</v>
      </c>
      <c r="AN57" t="s">
        <v>406</v>
      </c>
      <c r="AO57" t="s">
        <v>62</v>
      </c>
      <c r="AP57" t="s">
        <v>316</v>
      </c>
      <c r="AQ57">
        <v>1</v>
      </c>
      <c r="AS57">
        <v>1</v>
      </c>
      <c r="AU57">
        <v>3</v>
      </c>
      <c r="AV57" t="s">
        <v>424</v>
      </c>
    </row>
    <row r="58" spans="1:53" x14ac:dyDescent="0.2">
      <c r="A58">
        <v>3</v>
      </c>
      <c r="B58" t="s">
        <v>337</v>
      </c>
      <c r="K58">
        <v>3</v>
      </c>
      <c r="L58" t="s">
        <v>360</v>
      </c>
      <c r="M58" t="s">
        <v>55</v>
      </c>
      <c r="O58">
        <v>1</v>
      </c>
      <c r="U58">
        <v>2</v>
      </c>
      <c r="V58" t="s">
        <v>374</v>
      </c>
      <c r="AM58">
        <v>3</v>
      </c>
      <c r="AN58" t="s">
        <v>407</v>
      </c>
      <c r="AU58">
        <v>3</v>
      </c>
      <c r="AV58" t="s">
        <v>425</v>
      </c>
    </row>
    <row r="59" spans="1:53" x14ac:dyDescent="0.2">
      <c r="A59">
        <v>3</v>
      </c>
      <c r="B59" t="s">
        <v>338</v>
      </c>
      <c r="C59" t="s">
        <v>2</v>
      </c>
      <c r="E59">
        <v>1</v>
      </c>
      <c r="K59">
        <v>3</v>
      </c>
      <c r="L59" t="s">
        <v>361</v>
      </c>
      <c r="U59">
        <v>4</v>
      </c>
      <c r="V59" t="s">
        <v>375</v>
      </c>
      <c r="AM59">
        <v>4</v>
      </c>
      <c r="AN59" t="s">
        <v>408</v>
      </c>
      <c r="AP59" t="s">
        <v>340</v>
      </c>
      <c r="AR59">
        <v>1</v>
      </c>
      <c r="AU59">
        <v>3</v>
      </c>
      <c r="AV59" t="s">
        <v>426</v>
      </c>
    </row>
    <row r="60" spans="1:53" x14ac:dyDescent="0.2">
      <c r="A60">
        <v>3</v>
      </c>
      <c r="B60" t="s">
        <v>339</v>
      </c>
      <c r="D60" t="s">
        <v>544</v>
      </c>
      <c r="F60">
        <v>1</v>
      </c>
      <c r="G60">
        <v>1</v>
      </c>
      <c r="K60">
        <v>2</v>
      </c>
      <c r="L60" t="s">
        <v>362</v>
      </c>
      <c r="U60">
        <v>3</v>
      </c>
      <c r="V60" t="s">
        <v>376</v>
      </c>
      <c r="AM60">
        <v>3</v>
      </c>
      <c r="AN60" t="s">
        <v>409</v>
      </c>
      <c r="AU60">
        <v>5</v>
      </c>
      <c r="AV60" t="s">
        <v>427</v>
      </c>
      <c r="AW60" t="s">
        <v>45</v>
      </c>
      <c r="AX60" t="s">
        <v>428</v>
      </c>
      <c r="AY60">
        <v>1</v>
      </c>
      <c r="BA60">
        <v>1</v>
      </c>
    </row>
    <row r="61" spans="1:53" x14ac:dyDescent="0.2">
      <c r="A61">
        <v>1</v>
      </c>
      <c r="B61" t="s">
        <v>61</v>
      </c>
      <c r="C61" t="s">
        <v>61</v>
      </c>
      <c r="E61">
        <v>1</v>
      </c>
      <c r="U61">
        <v>2</v>
      </c>
      <c r="V61" t="s">
        <v>377</v>
      </c>
      <c r="AM61">
        <v>3</v>
      </c>
      <c r="AN61" t="s">
        <v>410</v>
      </c>
      <c r="AO61" t="s">
        <v>481</v>
      </c>
      <c r="AQ61">
        <v>2</v>
      </c>
    </row>
    <row r="62" spans="1:53" x14ac:dyDescent="0.2">
      <c r="U62">
        <v>3</v>
      </c>
      <c r="V62" t="s">
        <v>378</v>
      </c>
    </row>
    <row r="63" spans="1:53" x14ac:dyDescent="0.2">
      <c r="F63" s="1"/>
      <c r="G63" s="1"/>
      <c r="H63" s="1"/>
      <c r="I63" s="1"/>
      <c r="J63" s="1"/>
      <c r="U63">
        <v>2</v>
      </c>
      <c r="V63" t="s">
        <v>379</v>
      </c>
      <c r="W63" t="s">
        <v>547</v>
      </c>
      <c r="Y63">
        <v>2</v>
      </c>
    </row>
    <row r="64" spans="1:53" x14ac:dyDescent="0.2">
      <c r="U64">
        <v>1</v>
      </c>
      <c r="V64" t="s">
        <v>64</v>
      </c>
    </row>
    <row r="84" spans="1:53" x14ac:dyDescent="0.2">
      <c r="B84" t="s">
        <v>429</v>
      </c>
      <c r="C84" t="s">
        <v>527</v>
      </c>
      <c r="D84" t="s">
        <v>528</v>
      </c>
      <c r="E84" t="s">
        <v>529</v>
      </c>
      <c r="F84" t="s">
        <v>531</v>
      </c>
      <c r="G84" t="s">
        <v>530</v>
      </c>
      <c r="L84" t="s">
        <v>444</v>
      </c>
      <c r="M84" t="s">
        <v>527</v>
      </c>
      <c r="N84" t="s">
        <v>528</v>
      </c>
      <c r="O84" t="s">
        <v>529</v>
      </c>
      <c r="P84" t="s">
        <v>531</v>
      </c>
      <c r="Q84" t="s">
        <v>530</v>
      </c>
      <c r="V84" t="s">
        <v>460</v>
      </c>
      <c r="W84" t="s">
        <v>527</v>
      </c>
      <c r="X84" t="s">
        <v>528</v>
      </c>
      <c r="Y84" t="s">
        <v>529</v>
      </c>
      <c r="Z84" t="s">
        <v>531</v>
      </c>
      <c r="AA84" t="s">
        <v>530</v>
      </c>
      <c r="AF84" t="s">
        <v>480</v>
      </c>
      <c r="AG84" t="s">
        <v>527</v>
      </c>
      <c r="AH84" t="s">
        <v>528</v>
      </c>
      <c r="AI84" t="s">
        <v>529</v>
      </c>
      <c r="AJ84" t="s">
        <v>531</v>
      </c>
      <c r="AK84" t="s">
        <v>530</v>
      </c>
      <c r="AN84" t="s">
        <v>497</v>
      </c>
      <c r="AO84" t="s">
        <v>527</v>
      </c>
      <c r="AP84" t="s">
        <v>528</v>
      </c>
      <c r="AQ84" t="s">
        <v>529</v>
      </c>
      <c r="AR84" t="s">
        <v>531</v>
      </c>
      <c r="AS84" t="s">
        <v>530</v>
      </c>
      <c r="AV84" t="s">
        <v>513</v>
      </c>
      <c r="AW84" t="s">
        <v>527</v>
      </c>
      <c r="AX84" t="s">
        <v>528</v>
      </c>
      <c r="AY84" t="s">
        <v>529</v>
      </c>
      <c r="AZ84" t="s">
        <v>531</v>
      </c>
      <c r="BA84" t="s">
        <v>530</v>
      </c>
    </row>
    <row r="85" spans="1:53" x14ac:dyDescent="0.2">
      <c r="A85">
        <v>4</v>
      </c>
      <c r="B85" t="s">
        <v>430</v>
      </c>
      <c r="K85">
        <v>2</v>
      </c>
      <c r="L85" t="s">
        <v>445</v>
      </c>
      <c r="U85">
        <v>2</v>
      </c>
      <c r="V85" t="s">
        <v>461</v>
      </c>
      <c r="AE85">
        <v>3</v>
      </c>
      <c r="AF85" t="s">
        <v>410</v>
      </c>
      <c r="AG85" t="s">
        <v>2</v>
      </c>
      <c r="AI85">
        <v>1</v>
      </c>
      <c r="AM85">
        <v>4</v>
      </c>
      <c r="AN85" t="s">
        <v>459</v>
      </c>
      <c r="AP85" t="s">
        <v>309</v>
      </c>
      <c r="AR85">
        <v>1</v>
      </c>
      <c r="AU85">
        <v>2</v>
      </c>
      <c r="AV85" t="s">
        <v>514</v>
      </c>
    </row>
    <row r="86" spans="1:53" x14ac:dyDescent="0.2">
      <c r="A86">
        <v>3</v>
      </c>
      <c r="B86" t="s">
        <v>431</v>
      </c>
      <c r="K86">
        <v>2</v>
      </c>
      <c r="L86" t="s">
        <v>446</v>
      </c>
      <c r="M86" t="s">
        <v>106</v>
      </c>
      <c r="O86">
        <v>1</v>
      </c>
      <c r="U86">
        <v>2</v>
      </c>
      <c r="V86" t="s">
        <v>462</v>
      </c>
      <c r="X86" t="s">
        <v>463</v>
      </c>
      <c r="Z86">
        <v>1</v>
      </c>
      <c r="AE86">
        <v>3</v>
      </c>
      <c r="AF86" t="s">
        <v>482</v>
      </c>
      <c r="AM86">
        <v>3</v>
      </c>
      <c r="AN86" t="s">
        <v>498</v>
      </c>
      <c r="AO86" t="s">
        <v>115</v>
      </c>
      <c r="AQ86">
        <v>1</v>
      </c>
      <c r="AU86">
        <v>2</v>
      </c>
      <c r="AV86" t="s">
        <v>515</v>
      </c>
    </row>
    <row r="87" spans="1:53" x14ac:dyDescent="0.2">
      <c r="A87">
        <v>3</v>
      </c>
      <c r="B87" t="s">
        <v>432</v>
      </c>
      <c r="C87" t="s">
        <v>549</v>
      </c>
      <c r="E87">
        <v>2</v>
      </c>
      <c r="K87">
        <v>2</v>
      </c>
      <c r="L87" t="s">
        <v>447</v>
      </c>
      <c r="N87" t="s">
        <v>451</v>
      </c>
      <c r="Q87">
        <v>1</v>
      </c>
      <c r="U87">
        <v>4</v>
      </c>
      <c r="V87" t="s">
        <v>464</v>
      </c>
      <c r="W87" t="s">
        <v>142</v>
      </c>
      <c r="Y87">
        <v>1</v>
      </c>
      <c r="AE87">
        <v>2</v>
      </c>
      <c r="AF87" t="s">
        <v>483</v>
      </c>
      <c r="AG87" t="s">
        <v>2</v>
      </c>
      <c r="AI87">
        <v>1</v>
      </c>
      <c r="AM87">
        <v>2</v>
      </c>
      <c r="AN87" t="s">
        <v>499</v>
      </c>
      <c r="AO87" t="s">
        <v>6</v>
      </c>
      <c r="AQ87">
        <v>1</v>
      </c>
      <c r="AU87">
        <v>2</v>
      </c>
      <c r="AV87" t="s">
        <v>516</v>
      </c>
    </row>
    <row r="88" spans="1:53" x14ac:dyDescent="0.2">
      <c r="A88">
        <v>1</v>
      </c>
      <c r="B88" t="s">
        <v>433</v>
      </c>
      <c r="K88">
        <v>3</v>
      </c>
      <c r="L88" t="s">
        <v>448</v>
      </c>
      <c r="U88">
        <v>2</v>
      </c>
      <c r="V88" t="s">
        <v>465</v>
      </c>
      <c r="W88" t="s">
        <v>78</v>
      </c>
      <c r="Y88">
        <v>1</v>
      </c>
      <c r="AE88">
        <v>2</v>
      </c>
      <c r="AF88" t="s">
        <v>484</v>
      </c>
      <c r="AM88">
        <v>2</v>
      </c>
      <c r="AN88" t="s">
        <v>500</v>
      </c>
      <c r="AO88" t="s">
        <v>2</v>
      </c>
      <c r="AQ88">
        <v>1</v>
      </c>
      <c r="AU88">
        <v>1</v>
      </c>
      <c r="AV88" t="s">
        <v>15</v>
      </c>
    </row>
    <row r="89" spans="1:53" x14ac:dyDescent="0.2">
      <c r="A89">
        <v>2</v>
      </c>
      <c r="B89" t="s">
        <v>434</v>
      </c>
      <c r="K89">
        <v>4</v>
      </c>
      <c r="L89" t="s">
        <v>449</v>
      </c>
      <c r="N89" t="s">
        <v>450</v>
      </c>
      <c r="Q89">
        <v>1</v>
      </c>
      <c r="U89">
        <v>3</v>
      </c>
      <c r="V89" t="s">
        <v>466</v>
      </c>
      <c r="AE89">
        <v>2</v>
      </c>
      <c r="AF89" t="s">
        <v>485</v>
      </c>
      <c r="AG89" t="s">
        <v>4</v>
      </c>
      <c r="AI89">
        <v>1</v>
      </c>
      <c r="AM89">
        <v>2</v>
      </c>
      <c r="AN89" t="s">
        <v>501</v>
      </c>
      <c r="AO89" t="s">
        <v>21</v>
      </c>
      <c r="AQ89">
        <v>1</v>
      </c>
      <c r="AU89">
        <v>2</v>
      </c>
      <c r="AV89" t="s">
        <v>517</v>
      </c>
    </row>
    <row r="90" spans="1:53" x14ac:dyDescent="0.2">
      <c r="A90">
        <v>4</v>
      </c>
      <c r="B90" t="s">
        <v>435</v>
      </c>
      <c r="C90" t="s">
        <v>220</v>
      </c>
      <c r="D90" t="s">
        <v>307</v>
      </c>
      <c r="E90">
        <v>1</v>
      </c>
      <c r="G90">
        <v>1</v>
      </c>
      <c r="K90">
        <v>2</v>
      </c>
      <c r="L90" t="s">
        <v>452</v>
      </c>
      <c r="U90">
        <v>3</v>
      </c>
      <c r="V90" t="s">
        <v>467</v>
      </c>
      <c r="W90" t="s">
        <v>106</v>
      </c>
      <c r="Y90">
        <v>1</v>
      </c>
      <c r="AE90">
        <v>4</v>
      </c>
      <c r="AF90" t="s">
        <v>486</v>
      </c>
      <c r="AM90">
        <v>1</v>
      </c>
      <c r="AN90" t="s">
        <v>197</v>
      </c>
      <c r="AP90" t="s">
        <v>307</v>
      </c>
      <c r="AS90">
        <v>1</v>
      </c>
      <c r="AU90">
        <v>2</v>
      </c>
      <c r="AV90" t="s">
        <v>518</v>
      </c>
    </row>
    <row r="91" spans="1:53" x14ac:dyDescent="0.2">
      <c r="A91">
        <v>1</v>
      </c>
      <c r="B91" t="s">
        <v>417</v>
      </c>
      <c r="K91">
        <v>1</v>
      </c>
      <c r="L91" t="s">
        <v>453</v>
      </c>
      <c r="U91">
        <v>2</v>
      </c>
      <c r="V91" t="s">
        <v>468</v>
      </c>
      <c r="AE91">
        <v>3</v>
      </c>
      <c r="AF91" t="s">
        <v>487</v>
      </c>
      <c r="AM91">
        <v>2</v>
      </c>
      <c r="AN91" t="s">
        <v>502</v>
      </c>
      <c r="AO91" t="s">
        <v>120</v>
      </c>
      <c r="AQ91">
        <v>1</v>
      </c>
      <c r="AU91">
        <v>1</v>
      </c>
      <c r="AV91" t="s">
        <v>49</v>
      </c>
    </row>
    <row r="92" spans="1:53" x14ac:dyDescent="0.2">
      <c r="A92">
        <v>2</v>
      </c>
      <c r="B92" t="s">
        <v>436</v>
      </c>
      <c r="K92">
        <v>3</v>
      </c>
      <c r="L92" t="s">
        <v>454</v>
      </c>
      <c r="U92">
        <v>2</v>
      </c>
      <c r="V92" t="s">
        <v>469</v>
      </c>
      <c r="X92" t="s">
        <v>470</v>
      </c>
      <c r="AA92">
        <v>1</v>
      </c>
      <c r="AE92">
        <v>2</v>
      </c>
      <c r="AF92" t="s">
        <v>488</v>
      </c>
      <c r="AM92">
        <v>4</v>
      </c>
      <c r="AN92" t="s">
        <v>459</v>
      </c>
      <c r="AP92" t="s">
        <v>309</v>
      </c>
      <c r="AU92">
        <v>2</v>
      </c>
      <c r="AV92" t="s">
        <v>519</v>
      </c>
    </row>
    <row r="93" spans="1:53" x14ac:dyDescent="0.2">
      <c r="A93">
        <v>2</v>
      </c>
      <c r="B93" t="s">
        <v>437</v>
      </c>
      <c r="K93">
        <v>2</v>
      </c>
      <c r="L93" t="s">
        <v>455</v>
      </c>
      <c r="U93">
        <v>3</v>
      </c>
      <c r="V93" t="s">
        <v>471</v>
      </c>
      <c r="AE93">
        <v>3</v>
      </c>
      <c r="AF93" t="s">
        <v>489</v>
      </c>
      <c r="AH93" t="s">
        <v>490</v>
      </c>
      <c r="AJ93">
        <v>1</v>
      </c>
      <c r="AM93">
        <v>1</v>
      </c>
      <c r="AN93" t="s">
        <v>15</v>
      </c>
      <c r="AR93">
        <v>1</v>
      </c>
      <c r="AU93">
        <v>2</v>
      </c>
      <c r="AV93" t="s">
        <v>520</v>
      </c>
    </row>
    <row r="94" spans="1:53" x14ac:dyDescent="0.2">
      <c r="A94">
        <v>3</v>
      </c>
      <c r="B94" t="s">
        <v>438</v>
      </c>
      <c r="K94">
        <v>3</v>
      </c>
      <c r="L94" t="s">
        <v>456</v>
      </c>
      <c r="M94" t="s">
        <v>142</v>
      </c>
      <c r="O94">
        <v>1</v>
      </c>
      <c r="U94">
        <v>4</v>
      </c>
      <c r="V94" t="s">
        <v>472</v>
      </c>
      <c r="X94" t="s">
        <v>307</v>
      </c>
      <c r="AA94">
        <v>1</v>
      </c>
      <c r="AE94">
        <v>4</v>
      </c>
      <c r="AF94" t="s">
        <v>491</v>
      </c>
      <c r="AM94">
        <v>3</v>
      </c>
      <c r="AN94" t="s">
        <v>503</v>
      </c>
      <c r="AU94">
        <v>3</v>
      </c>
      <c r="AV94" t="s">
        <v>521</v>
      </c>
    </row>
    <row r="95" spans="1:53" x14ac:dyDescent="0.2">
      <c r="A95">
        <v>2</v>
      </c>
      <c r="B95" t="s">
        <v>439</v>
      </c>
      <c r="K95">
        <v>2</v>
      </c>
      <c r="L95" t="s">
        <v>457</v>
      </c>
      <c r="N95" t="s">
        <v>314</v>
      </c>
      <c r="P95">
        <v>1</v>
      </c>
      <c r="U95">
        <v>3</v>
      </c>
      <c r="V95" t="s">
        <v>473</v>
      </c>
      <c r="AE95">
        <v>2</v>
      </c>
      <c r="AF95" t="s">
        <v>492</v>
      </c>
      <c r="AG95" t="s">
        <v>142</v>
      </c>
      <c r="AI95">
        <v>1</v>
      </c>
      <c r="AM95">
        <v>4</v>
      </c>
      <c r="AN95" t="s">
        <v>504</v>
      </c>
      <c r="AU95">
        <v>3</v>
      </c>
      <c r="AV95" t="s">
        <v>522</v>
      </c>
    </row>
    <row r="96" spans="1:53" x14ac:dyDescent="0.2">
      <c r="A96">
        <v>2</v>
      </c>
      <c r="B96" t="s">
        <v>440</v>
      </c>
      <c r="K96">
        <v>1</v>
      </c>
      <c r="L96" t="s">
        <v>43</v>
      </c>
      <c r="U96">
        <v>2</v>
      </c>
      <c r="V96" t="s">
        <v>448</v>
      </c>
      <c r="AE96">
        <v>2</v>
      </c>
      <c r="AF96" t="s">
        <v>493</v>
      </c>
      <c r="AM96">
        <v>1</v>
      </c>
      <c r="AN96" t="s">
        <v>505</v>
      </c>
      <c r="AU96">
        <v>1</v>
      </c>
      <c r="AV96" t="s">
        <v>523</v>
      </c>
    </row>
    <row r="97" spans="1:51" x14ac:dyDescent="0.2">
      <c r="A97">
        <v>3</v>
      </c>
      <c r="B97" t="s">
        <v>441</v>
      </c>
      <c r="C97" t="s">
        <v>442</v>
      </c>
      <c r="E97">
        <v>1</v>
      </c>
      <c r="K97">
        <v>1</v>
      </c>
      <c r="L97" t="s">
        <v>349</v>
      </c>
      <c r="U97">
        <v>2</v>
      </c>
      <c r="V97" t="s">
        <v>474</v>
      </c>
      <c r="AE97">
        <v>4</v>
      </c>
      <c r="AF97" t="s">
        <v>494</v>
      </c>
      <c r="AG97" t="s">
        <v>115</v>
      </c>
      <c r="AI97">
        <v>1</v>
      </c>
      <c r="AM97">
        <v>4</v>
      </c>
      <c r="AN97" t="s">
        <v>506</v>
      </c>
      <c r="AU97">
        <v>3</v>
      </c>
      <c r="AV97" t="s">
        <v>524</v>
      </c>
      <c r="AW97" t="s">
        <v>2</v>
      </c>
      <c r="AY97">
        <v>1</v>
      </c>
    </row>
    <row r="98" spans="1:51" x14ac:dyDescent="0.2">
      <c r="A98">
        <v>1</v>
      </c>
      <c r="B98" t="s">
        <v>443</v>
      </c>
      <c r="K98">
        <v>1</v>
      </c>
      <c r="L98" t="s">
        <v>458</v>
      </c>
      <c r="U98">
        <v>2</v>
      </c>
      <c r="V98" t="s">
        <v>475</v>
      </c>
      <c r="W98" t="s">
        <v>35</v>
      </c>
      <c r="Y98">
        <v>1</v>
      </c>
      <c r="AE98">
        <v>2</v>
      </c>
      <c r="AF98" t="s">
        <v>496</v>
      </c>
      <c r="AM98">
        <v>3</v>
      </c>
      <c r="AN98" t="s">
        <v>507</v>
      </c>
      <c r="AU98">
        <v>3</v>
      </c>
      <c r="AV98" t="s">
        <v>525</v>
      </c>
    </row>
    <row r="99" spans="1:51" x14ac:dyDescent="0.2">
      <c r="K99">
        <v>4</v>
      </c>
      <c r="L99" t="s">
        <v>459</v>
      </c>
      <c r="N99" t="s">
        <v>309</v>
      </c>
      <c r="P99">
        <v>1</v>
      </c>
      <c r="U99">
        <v>2</v>
      </c>
      <c r="V99" t="s">
        <v>476</v>
      </c>
      <c r="W99" t="s">
        <v>478</v>
      </c>
      <c r="Y99">
        <v>1</v>
      </c>
      <c r="AM99">
        <v>4</v>
      </c>
      <c r="AN99" t="s">
        <v>508</v>
      </c>
      <c r="AU99">
        <v>3</v>
      </c>
      <c r="AV99" t="s">
        <v>526</v>
      </c>
      <c r="AW99" t="s">
        <v>49</v>
      </c>
      <c r="AY99">
        <v>1</v>
      </c>
    </row>
    <row r="100" spans="1:51" x14ac:dyDescent="0.2">
      <c r="U100">
        <v>3</v>
      </c>
      <c r="V100" t="s">
        <v>477</v>
      </c>
      <c r="AM100">
        <v>3</v>
      </c>
      <c r="AN100" t="s">
        <v>509</v>
      </c>
      <c r="AP100" t="s">
        <v>510</v>
      </c>
      <c r="AS100">
        <v>1</v>
      </c>
    </row>
    <row r="101" spans="1:51" x14ac:dyDescent="0.2">
      <c r="AM101">
        <v>3</v>
      </c>
      <c r="AN101" t="s">
        <v>511</v>
      </c>
    </row>
    <row r="102" spans="1:51" x14ac:dyDescent="0.2">
      <c r="AM102">
        <v>2</v>
      </c>
      <c r="AN102" t="s">
        <v>512</v>
      </c>
      <c r="AP102" t="s">
        <v>359</v>
      </c>
      <c r="AR102">
        <v>1</v>
      </c>
    </row>
    <row r="123" spans="1:56" x14ac:dyDescent="0.2">
      <c r="AV123" s="5">
        <v>41275</v>
      </c>
    </row>
    <row r="124" spans="1:56" x14ac:dyDescent="0.2">
      <c r="B124" t="s">
        <v>561</v>
      </c>
      <c r="C124" t="s">
        <v>527</v>
      </c>
      <c r="D124" t="s">
        <v>528</v>
      </c>
      <c r="E124" t="s">
        <v>529</v>
      </c>
      <c r="F124" t="s">
        <v>531</v>
      </c>
      <c r="G124" t="s">
        <v>530</v>
      </c>
      <c r="L124" t="s">
        <v>562</v>
      </c>
      <c r="M124" t="s">
        <v>527</v>
      </c>
      <c r="N124" t="s">
        <v>528</v>
      </c>
      <c r="O124" t="s">
        <v>529</v>
      </c>
      <c r="P124" t="s">
        <v>531</v>
      </c>
      <c r="Q124" t="s">
        <v>530</v>
      </c>
      <c r="V124" t="s">
        <v>479</v>
      </c>
      <c r="W124" t="s">
        <v>527</v>
      </c>
      <c r="X124" t="s">
        <v>528</v>
      </c>
      <c r="Y124" t="s">
        <v>529</v>
      </c>
      <c r="Z124" t="s">
        <v>531</v>
      </c>
      <c r="AA124" t="s">
        <v>530</v>
      </c>
      <c r="AF124" t="s">
        <v>563</v>
      </c>
      <c r="AG124" t="s">
        <v>527</v>
      </c>
      <c r="AH124" t="s">
        <v>528</v>
      </c>
      <c r="AI124" t="s">
        <v>529</v>
      </c>
      <c r="AJ124" t="s">
        <v>531</v>
      </c>
      <c r="AK124" t="s">
        <v>530</v>
      </c>
      <c r="AN124" t="s">
        <v>564</v>
      </c>
      <c r="AO124" t="s">
        <v>527</v>
      </c>
      <c r="AP124" t="s">
        <v>528</v>
      </c>
      <c r="AQ124" t="s">
        <v>529</v>
      </c>
      <c r="AR124" t="s">
        <v>531</v>
      </c>
      <c r="AS124" t="s">
        <v>530</v>
      </c>
      <c r="AV124" t="s">
        <v>565</v>
      </c>
      <c r="AW124" t="s">
        <v>527</v>
      </c>
      <c r="AX124" t="s">
        <v>528</v>
      </c>
      <c r="AY124" t="s">
        <v>529</v>
      </c>
      <c r="AZ124" t="s">
        <v>531</v>
      </c>
      <c r="BA124" t="s">
        <v>530</v>
      </c>
      <c r="BB124" t="s">
        <v>1875</v>
      </c>
      <c r="BC124" t="s">
        <v>1878</v>
      </c>
    </row>
    <row r="125" spans="1:56" x14ac:dyDescent="0.2">
      <c r="A125">
        <v>2</v>
      </c>
      <c r="B125" t="s">
        <v>566</v>
      </c>
      <c r="K125">
        <v>4</v>
      </c>
      <c r="L125" t="s">
        <v>579</v>
      </c>
      <c r="U125">
        <v>3</v>
      </c>
      <c r="V125" t="s">
        <v>594</v>
      </c>
      <c r="W125" t="s">
        <v>35</v>
      </c>
      <c r="Y125">
        <v>1</v>
      </c>
      <c r="AE125">
        <v>4</v>
      </c>
      <c r="AF125" t="s">
        <v>613</v>
      </c>
      <c r="AG125" t="s">
        <v>22</v>
      </c>
      <c r="AI125">
        <v>1</v>
      </c>
      <c r="AM125">
        <v>2</v>
      </c>
      <c r="AN125" t="s">
        <v>634</v>
      </c>
      <c r="AU125">
        <v>2</v>
      </c>
      <c r="AV125" t="s">
        <v>655</v>
      </c>
      <c r="BB125" s="5">
        <v>40756</v>
      </c>
      <c r="BC125" s="5">
        <v>41091</v>
      </c>
      <c r="BD125">
        <f>AV$123-BB125</f>
        <v>519</v>
      </c>
    </row>
    <row r="126" spans="1:56" x14ac:dyDescent="0.2">
      <c r="A126">
        <v>3</v>
      </c>
      <c r="B126" t="s">
        <v>567</v>
      </c>
      <c r="C126" t="s">
        <v>534</v>
      </c>
      <c r="E126">
        <v>2</v>
      </c>
      <c r="K126">
        <v>3</v>
      </c>
      <c r="L126" t="s">
        <v>580</v>
      </c>
      <c r="U126">
        <v>1</v>
      </c>
      <c r="V126" t="s">
        <v>595</v>
      </c>
      <c r="AE126">
        <v>3</v>
      </c>
      <c r="AF126" t="s">
        <v>614</v>
      </c>
      <c r="AM126">
        <v>4</v>
      </c>
      <c r="AN126" t="s">
        <v>635</v>
      </c>
      <c r="AO126" t="s">
        <v>115</v>
      </c>
      <c r="AP126" t="s">
        <v>316</v>
      </c>
      <c r="AQ126">
        <v>1</v>
      </c>
      <c r="AS126">
        <v>1</v>
      </c>
      <c r="AU126">
        <v>1</v>
      </c>
      <c r="AV126" t="s">
        <v>43</v>
      </c>
      <c r="BB126" s="5">
        <v>41091</v>
      </c>
      <c r="BC126" s="5">
        <v>41183</v>
      </c>
      <c r="BD126">
        <f t="shared" ref="BD126:BD139" si="3">AV$123-BB126</f>
        <v>184</v>
      </c>
    </row>
    <row r="127" spans="1:56" x14ac:dyDescent="0.2">
      <c r="A127">
        <v>2</v>
      </c>
      <c r="B127" t="s">
        <v>568</v>
      </c>
      <c r="C127" t="s">
        <v>78</v>
      </c>
      <c r="E127">
        <v>1</v>
      </c>
      <c r="K127">
        <v>4</v>
      </c>
      <c r="L127" t="s">
        <v>581</v>
      </c>
      <c r="U127">
        <v>3</v>
      </c>
      <c r="V127" t="s">
        <v>596</v>
      </c>
      <c r="X127" t="s">
        <v>316</v>
      </c>
      <c r="AA127">
        <v>1</v>
      </c>
      <c r="AE127">
        <v>3</v>
      </c>
      <c r="AF127" t="s">
        <v>615</v>
      </c>
      <c r="AH127" t="s">
        <v>309</v>
      </c>
      <c r="AJ127">
        <v>1</v>
      </c>
      <c r="AM127">
        <v>1</v>
      </c>
      <c r="AN127" t="s">
        <v>636</v>
      </c>
      <c r="AU127">
        <v>1</v>
      </c>
      <c r="AV127" t="s">
        <v>66</v>
      </c>
      <c r="BB127" s="5">
        <v>41000</v>
      </c>
      <c r="BC127" s="5">
        <v>41153</v>
      </c>
      <c r="BD127">
        <f t="shared" si="3"/>
        <v>275</v>
      </c>
    </row>
    <row r="128" spans="1:56" x14ac:dyDescent="0.2">
      <c r="A128">
        <v>3</v>
      </c>
      <c r="B128" t="s">
        <v>569</v>
      </c>
      <c r="K128">
        <v>1</v>
      </c>
      <c r="L128" t="s">
        <v>582</v>
      </c>
      <c r="U128">
        <v>2</v>
      </c>
      <c r="V128" t="s">
        <v>597</v>
      </c>
      <c r="AE128">
        <v>5</v>
      </c>
      <c r="AF128" t="s">
        <v>616</v>
      </c>
      <c r="AG128" t="s">
        <v>24</v>
      </c>
      <c r="AH128" t="s">
        <v>617</v>
      </c>
      <c r="AI128">
        <v>1</v>
      </c>
      <c r="AK128">
        <v>1</v>
      </c>
      <c r="AM128">
        <v>2</v>
      </c>
      <c r="AN128" t="s">
        <v>637</v>
      </c>
      <c r="AP128" t="s">
        <v>638</v>
      </c>
      <c r="AS128">
        <v>1</v>
      </c>
      <c r="AU128">
        <v>2</v>
      </c>
      <c r="AV128" t="s">
        <v>656</v>
      </c>
      <c r="BB128" s="5">
        <v>40544</v>
      </c>
      <c r="BC128" s="5">
        <v>41000</v>
      </c>
      <c r="BD128">
        <f t="shared" si="3"/>
        <v>731</v>
      </c>
    </row>
    <row r="129" spans="1:56" x14ac:dyDescent="0.2">
      <c r="A129">
        <v>3</v>
      </c>
      <c r="B129" t="s">
        <v>570</v>
      </c>
      <c r="C129" t="s">
        <v>0</v>
      </c>
      <c r="E129">
        <v>1</v>
      </c>
      <c r="K129">
        <v>2</v>
      </c>
      <c r="L129" t="s">
        <v>583</v>
      </c>
      <c r="U129">
        <v>3</v>
      </c>
      <c r="V129" t="s">
        <v>598</v>
      </c>
      <c r="W129" t="s">
        <v>15</v>
      </c>
      <c r="X129" t="s">
        <v>599</v>
      </c>
      <c r="Y129">
        <v>1</v>
      </c>
      <c r="Z129">
        <v>1</v>
      </c>
      <c r="AE129">
        <v>2</v>
      </c>
      <c r="AF129" t="s">
        <v>618</v>
      </c>
      <c r="AM129">
        <v>2</v>
      </c>
      <c r="AN129" t="s">
        <v>639</v>
      </c>
      <c r="AU129">
        <v>2</v>
      </c>
      <c r="AV129" t="s">
        <v>657</v>
      </c>
      <c r="BB129" s="5">
        <v>40969</v>
      </c>
      <c r="BC129" s="5">
        <v>41122</v>
      </c>
      <c r="BD129">
        <f t="shared" si="3"/>
        <v>306</v>
      </c>
    </row>
    <row r="130" spans="1:56" x14ac:dyDescent="0.2">
      <c r="A130">
        <v>2</v>
      </c>
      <c r="B130" t="s">
        <v>571</v>
      </c>
      <c r="D130" t="s">
        <v>495</v>
      </c>
      <c r="G130">
        <v>1</v>
      </c>
      <c r="K130">
        <v>2</v>
      </c>
      <c r="L130" t="s">
        <v>584</v>
      </c>
      <c r="U130">
        <v>3</v>
      </c>
      <c r="V130" t="s">
        <v>600</v>
      </c>
      <c r="AE130">
        <v>3</v>
      </c>
      <c r="AF130" t="s">
        <v>521</v>
      </c>
      <c r="AM130">
        <v>2</v>
      </c>
      <c r="AN130" t="s">
        <v>640</v>
      </c>
      <c r="AO130" t="s">
        <v>115</v>
      </c>
      <c r="AP130" t="s">
        <v>495</v>
      </c>
      <c r="AQ130">
        <v>1</v>
      </c>
      <c r="AU130">
        <v>3</v>
      </c>
      <c r="AV130" t="s">
        <v>225</v>
      </c>
      <c r="AW130" t="s">
        <v>35</v>
      </c>
      <c r="AY130">
        <v>1</v>
      </c>
      <c r="BB130" s="5">
        <v>41000</v>
      </c>
      <c r="BC130" s="5">
        <v>41153</v>
      </c>
      <c r="BD130">
        <f t="shared" si="3"/>
        <v>275</v>
      </c>
    </row>
    <row r="131" spans="1:56" x14ac:dyDescent="0.2">
      <c r="A131">
        <v>2</v>
      </c>
      <c r="B131" t="s">
        <v>572</v>
      </c>
      <c r="K131">
        <v>1</v>
      </c>
      <c r="L131" t="s">
        <v>38</v>
      </c>
      <c r="N131" t="s">
        <v>599</v>
      </c>
      <c r="P131">
        <v>1</v>
      </c>
      <c r="U131">
        <v>2</v>
      </c>
      <c r="V131" t="s">
        <v>601</v>
      </c>
      <c r="W131" t="s">
        <v>132</v>
      </c>
      <c r="Y131">
        <v>1</v>
      </c>
      <c r="AE131">
        <v>2</v>
      </c>
      <c r="AF131" t="s">
        <v>619</v>
      </c>
      <c r="AG131" t="s">
        <v>103</v>
      </c>
      <c r="AI131">
        <v>1</v>
      </c>
      <c r="AM131">
        <v>2</v>
      </c>
      <c r="AN131" t="s">
        <v>641</v>
      </c>
      <c r="AU131">
        <v>1</v>
      </c>
      <c r="AV131" t="s">
        <v>161</v>
      </c>
      <c r="AW131" t="s">
        <v>658</v>
      </c>
      <c r="AY131">
        <v>1</v>
      </c>
      <c r="BB131" s="5">
        <v>40969</v>
      </c>
      <c r="BC131" s="5">
        <v>41214</v>
      </c>
      <c r="BD131">
        <f t="shared" si="3"/>
        <v>306</v>
      </c>
    </row>
    <row r="132" spans="1:56" x14ac:dyDescent="0.2">
      <c r="A132">
        <v>2</v>
      </c>
      <c r="B132" t="s">
        <v>573</v>
      </c>
      <c r="K132">
        <v>3</v>
      </c>
      <c r="L132" t="s">
        <v>585</v>
      </c>
      <c r="M132" t="s">
        <v>49</v>
      </c>
      <c r="O132">
        <v>1</v>
      </c>
      <c r="U132">
        <v>4</v>
      </c>
      <c r="V132" t="s">
        <v>602</v>
      </c>
      <c r="X132" t="s">
        <v>325</v>
      </c>
      <c r="AA132">
        <v>1</v>
      </c>
      <c r="AE132">
        <v>2</v>
      </c>
      <c r="AF132" t="s">
        <v>254</v>
      </c>
      <c r="AG132" t="s">
        <v>35</v>
      </c>
      <c r="AI132">
        <v>1</v>
      </c>
      <c r="AM132">
        <v>2</v>
      </c>
      <c r="AN132" t="s">
        <v>642</v>
      </c>
      <c r="AP132" t="s">
        <v>1487</v>
      </c>
      <c r="AR132">
        <v>1</v>
      </c>
      <c r="AU132">
        <v>2</v>
      </c>
      <c r="AV132" t="s">
        <v>659</v>
      </c>
      <c r="AW132" t="s">
        <v>110</v>
      </c>
      <c r="AY132">
        <v>1</v>
      </c>
      <c r="BB132" s="5">
        <v>40878</v>
      </c>
      <c r="BC132" s="5">
        <v>41153</v>
      </c>
      <c r="BD132">
        <f t="shared" si="3"/>
        <v>397</v>
      </c>
    </row>
    <row r="133" spans="1:56" x14ac:dyDescent="0.2">
      <c r="A133">
        <v>1</v>
      </c>
      <c r="B133" t="s">
        <v>26</v>
      </c>
      <c r="K133">
        <v>3</v>
      </c>
      <c r="L133" t="s">
        <v>586</v>
      </c>
      <c r="M133" t="s">
        <v>18</v>
      </c>
      <c r="O133">
        <v>1</v>
      </c>
      <c r="U133">
        <v>3</v>
      </c>
      <c r="V133" t="s">
        <v>603</v>
      </c>
      <c r="AE133">
        <v>3</v>
      </c>
      <c r="AF133" t="s">
        <v>620</v>
      </c>
      <c r="AM133">
        <v>1</v>
      </c>
      <c r="AN133" t="s">
        <v>16</v>
      </c>
      <c r="AU133">
        <v>3</v>
      </c>
      <c r="AV133" t="s">
        <v>660</v>
      </c>
      <c r="AW133" t="s">
        <v>49</v>
      </c>
      <c r="AY133">
        <v>1</v>
      </c>
      <c r="BB133" s="5">
        <v>41061</v>
      </c>
      <c r="BD133">
        <f t="shared" si="3"/>
        <v>214</v>
      </c>
    </row>
    <row r="134" spans="1:56" x14ac:dyDescent="0.2">
      <c r="A134">
        <v>1</v>
      </c>
      <c r="B134" t="s">
        <v>574</v>
      </c>
      <c r="K134">
        <v>3</v>
      </c>
      <c r="L134" t="s">
        <v>587</v>
      </c>
      <c r="U134">
        <v>2</v>
      </c>
      <c r="V134" t="s">
        <v>604</v>
      </c>
      <c r="AE134">
        <v>3</v>
      </c>
      <c r="AF134" t="s">
        <v>621</v>
      </c>
      <c r="AG134" t="s">
        <v>101</v>
      </c>
      <c r="AH134" t="s">
        <v>671</v>
      </c>
      <c r="AI134">
        <v>1</v>
      </c>
      <c r="AJ134">
        <v>1</v>
      </c>
      <c r="AM134">
        <v>2</v>
      </c>
      <c r="AN134" t="s">
        <v>643</v>
      </c>
      <c r="AU134">
        <v>2</v>
      </c>
      <c r="AV134" t="s">
        <v>661</v>
      </c>
      <c r="BB134" s="5">
        <v>40848</v>
      </c>
      <c r="BC134" s="5">
        <v>41244</v>
      </c>
      <c r="BD134">
        <f t="shared" si="3"/>
        <v>427</v>
      </c>
    </row>
    <row r="135" spans="1:56" x14ac:dyDescent="0.2">
      <c r="A135">
        <v>3</v>
      </c>
      <c r="B135" t="s">
        <v>575</v>
      </c>
      <c r="D135" t="s">
        <v>315</v>
      </c>
      <c r="F135">
        <v>1</v>
      </c>
      <c r="K135">
        <v>2</v>
      </c>
      <c r="L135" t="s">
        <v>377</v>
      </c>
      <c r="U135">
        <v>2</v>
      </c>
      <c r="V135" t="s">
        <v>605</v>
      </c>
      <c r="AE135">
        <v>2</v>
      </c>
      <c r="AF135" t="s">
        <v>622</v>
      </c>
      <c r="AM135">
        <v>2</v>
      </c>
      <c r="AN135" t="s">
        <v>644</v>
      </c>
      <c r="AU135">
        <v>2</v>
      </c>
      <c r="AV135" t="s">
        <v>662</v>
      </c>
      <c r="AW135" t="s">
        <v>32</v>
      </c>
      <c r="AY135">
        <v>1</v>
      </c>
      <c r="BB135" s="5">
        <v>40909</v>
      </c>
      <c r="BC135" s="5">
        <v>41122</v>
      </c>
      <c r="BD135">
        <f t="shared" si="3"/>
        <v>366</v>
      </c>
    </row>
    <row r="136" spans="1:56" x14ac:dyDescent="0.2">
      <c r="A136">
        <v>2</v>
      </c>
      <c r="B136" t="s">
        <v>576</v>
      </c>
      <c r="C136" t="s">
        <v>62</v>
      </c>
      <c r="E136">
        <v>1</v>
      </c>
      <c r="K136">
        <v>4</v>
      </c>
      <c r="L136" t="s">
        <v>588</v>
      </c>
      <c r="U136">
        <v>2</v>
      </c>
      <c r="V136" t="s">
        <v>606</v>
      </c>
      <c r="AE136">
        <v>1</v>
      </c>
      <c r="AF136" t="s">
        <v>49</v>
      </c>
      <c r="AM136">
        <v>3</v>
      </c>
      <c r="AN136" t="s">
        <v>645</v>
      </c>
      <c r="AO136" t="s">
        <v>6</v>
      </c>
      <c r="AP136" t="s">
        <v>367</v>
      </c>
      <c r="AQ136">
        <v>1</v>
      </c>
      <c r="AR136">
        <v>1</v>
      </c>
      <c r="AU136">
        <v>2</v>
      </c>
      <c r="AV136" t="s">
        <v>457</v>
      </c>
      <c r="AX136" t="s">
        <v>314</v>
      </c>
      <c r="AZ136">
        <v>1</v>
      </c>
      <c r="BB136" s="5">
        <v>41122</v>
      </c>
      <c r="BC136" s="5">
        <v>41244</v>
      </c>
      <c r="BD136">
        <f t="shared" si="3"/>
        <v>153</v>
      </c>
    </row>
    <row r="137" spans="1:56" x14ac:dyDescent="0.2">
      <c r="A137">
        <v>3</v>
      </c>
      <c r="B137" t="s">
        <v>577</v>
      </c>
      <c r="C137" t="s">
        <v>103</v>
      </c>
      <c r="E137">
        <v>1</v>
      </c>
      <c r="K137">
        <v>1</v>
      </c>
      <c r="L137" t="s">
        <v>589</v>
      </c>
      <c r="U137">
        <v>3</v>
      </c>
      <c r="V137" t="s">
        <v>607</v>
      </c>
      <c r="AE137">
        <v>2</v>
      </c>
      <c r="AF137" t="s">
        <v>623</v>
      </c>
      <c r="AM137">
        <v>3</v>
      </c>
      <c r="AN137" t="s">
        <v>646</v>
      </c>
      <c r="AP137" t="s">
        <v>307</v>
      </c>
      <c r="AS137">
        <v>1</v>
      </c>
      <c r="AU137">
        <v>2</v>
      </c>
      <c r="AV137" t="s">
        <v>663</v>
      </c>
      <c r="BB137" s="5">
        <v>41061</v>
      </c>
      <c r="BC137" s="5">
        <v>41275</v>
      </c>
      <c r="BD137">
        <f t="shared" si="3"/>
        <v>214</v>
      </c>
    </row>
    <row r="138" spans="1:56" x14ac:dyDescent="0.2">
      <c r="A138">
        <v>3</v>
      </c>
      <c r="B138" t="s">
        <v>578</v>
      </c>
      <c r="C138" t="s">
        <v>6</v>
      </c>
      <c r="E138">
        <v>1</v>
      </c>
      <c r="K138">
        <v>2</v>
      </c>
      <c r="L138" t="s">
        <v>590</v>
      </c>
      <c r="N138" t="s">
        <v>591</v>
      </c>
      <c r="Q138">
        <v>1</v>
      </c>
      <c r="U138">
        <v>4</v>
      </c>
      <c r="V138" t="s">
        <v>608</v>
      </c>
      <c r="W138" t="s">
        <v>45</v>
      </c>
      <c r="X138" t="s">
        <v>325</v>
      </c>
      <c r="Y138">
        <v>1</v>
      </c>
      <c r="AA138">
        <v>1</v>
      </c>
      <c r="AE138">
        <v>3</v>
      </c>
      <c r="AF138" t="s">
        <v>624</v>
      </c>
      <c r="AM138">
        <v>1</v>
      </c>
      <c r="AN138" t="s">
        <v>318</v>
      </c>
      <c r="AU138">
        <v>3</v>
      </c>
      <c r="AV138" t="s">
        <v>592</v>
      </c>
      <c r="AX138" t="s">
        <v>359</v>
      </c>
      <c r="AZ138">
        <v>1</v>
      </c>
      <c r="BB138" s="5">
        <v>40940</v>
      </c>
      <c r="BC138" s="5">
        <v>41275</v>
      </c>
      <c r="BD138">
        <f t="shared" si="3"/>
        <v>335</v>
      </c>
    </row>
    <row r="139" spans="1:56" x14ac:dyDescent="0.2">
      <c r="K139">
        <v>3</v>
      </c>
      <c r="L139" t="s">
        <v>592</v>
      </c>
      <c r="N139" t="s">
        <v>359</v>
      </c>
      <c r="P139">
        <v>1</v>
      </c>
      <c r="U139">
        <v>3</v>
      </c>
      <c r="V139" t="s">
        <v>609</v>
      </c>
      <c r="AE139">
        <v>3</v>
      </c>
      <c r="AF139" t="s">
        <v>625</v>
      </c>
      <c r="AM139">
        <v>5</v>
      </c>
      <c r="AN139" t="s">
        <v>647</v>
      </c>
      <c r="AO139" t="s">
        <v>120</v>
      </c>
      <c r="AQ139">
        <v>1</v>
      </c>
      <c r="AU139">
        <v>1</v>
      </c>
      <c r="AV139" t="s">
        <v>664</v>
      </c>
      <c r="BB139" s="5">
        <v>40909</v>
      </c>
      <c r="BC139" s="5">
        <v>41183</v>
      </c>
      <c r="BD139">
        <f t="shared" si="3"/>
        <v>366</v>
      </c>
    </row>
    <row r="140" spans="1:56" x14ac:dyDescent="0.2">
      <c r="K140">
        <v>2</v>
      </c>
      <c r="L140" t="s">
        <v>593</v>
      </c>
      <c r="U140">
        <v>1</v>
      </c>
      <c r="V140" t="s">
        <v>24</v>
      </c>
      <c r="AE140">
        <v>2</v>
      </c>
      <c r="AF140" t="s">
        <v>626</v>
      </c>
      <c r="AM140">
        <v>3</v>
      </c>
      <c r="AN140" t="s">
        <v>648</v>
      </c>
    </row>
    <row r="141" spans="1:56" x14ac:dyDescent="0.2">
      <c r="U141">
        <v>2</v>
      </c>
      <c r="V141" t="s">
        <v>610</v>
      </c>
      <c r="AE141">
        <v>2</v>
      </c>
      <c r="AF141" t="s">
        <v>627</v>
      </c>
      <c r="AM141">
        <v>3</v>
      </c>
      <c r="AN141" t="s">
        <v>649</v>
      </c>
    </row>
    <row r="142" spans="1:56" x14ac:dyDescent="0.2">
      <c r="U142">
        <v>3</v>
      </c>
      <c r="V142" t="s">
        <v>611</v>
      </c>
      <c r="X142" t="s">
        <v>612</v>
      </c>
      <c r="AA142">
        <v>1</v>
      </c>
      <c r="AE142">
        <v>5</v>
      </c>
      <c r="AF142" t="s">
        <v>628</v>
      </c>
      <c r="AM142">
        <v>2</v>
      </c>
      <c r="AN142" t="s">
        <v>650</v>
      </c>
      <c r="AO142" t="s">
        <v>35</v>
      </c>
      <c r="AQ142">
        <v>1</v>
      </c>
    </row>
    <row r="143" spans="1:56" x14ac:dyDescent="0.2">
      <c r="U143">
        <v>1</v>
      </c>
      <c r="V143" t="s">
        <v>66</v>
      </c>
      <c r="AE143">
        <v>1</v>
      </c>
      <c r="AF143" t="s">
        <v>130</v>
      </c>
      <c r="AH143" t="s">
        <v>629</v>
      </c>
      <c r="AJ143">
        <v>1</v>
      </c>
      <c r="AM143">
        <v>2</v>
      </c>
      <c r="AN143" t="s">
        <v>651</v>
      </c>
    </row>
    <row r="144" spans="1:56" x14ac:dyDescent="0.2">
      <c r="U144">
        <v>1</v>
      </c>
      <c r="V144" t="s">
        <v>21</v>
      </c>
      <c r="W144" t="s">
        <v>21</v>
      </c>
      <c r="Y144">
        <v>1</v>
      </c>
      <c r="AE144">
        <v>2</v>
      </c>
      <c r="AF144" t="s">
        <v>630</v>
      </c>
      <c r="AM144">
        <v>2</v>
      </c>
      <c r="AN144" t="s">
        <v>652</v>
      </c>
    </row>
    <row r="145" spans="31:43" x14ac:dyDescent="0.2">
      <c r="AE145">
        <v>1</v>
      </c>
      <c r="AF145" t="s">
        <v>631</v>
      </c>
      <c r="AM145">
        <v>3</v>
      </c>
      <c r="AN145" t="s">
        <v>653</v>
      </c>
    </row>
    <row r="146" spans="31:43" x14ac:dyDescent="0.2">
      <c r="AE146">
        <v>1</v>
      </c>
      <c r="AF146" t="s">
        <v>632</v>
      </c>
      <c r="AM146">
        <v>1</v>
      </c>
      <c r="AN146" t="s">
        <v>388</v>
      </c>
    </row>
    <row r="147" spans="31:43" x14ac:dyDescent="0.2">
      <c r="AE147">
        <v>2</v>
      </c>
      <c r="AF147" t="s">
        <v>633</v>
      </c>
      <c r="AM147">
        <v>2</v>
      </c>
      <c r="AN147" t="s">
        <v>654</v>
      </c>
      <c r="AO147" t="s">
        <v>107</v>
      </c>
      <c r="AQ147">
        <v>1</v>
      </c>
    </row>
    <row r="164" spans="1:53" x14ac:dyDescent="0.2">
      <c r="B164" t="s">
        <v>665</v>
      </c>
      <c r="C164" t="s">
        <v>527</v>
      </c>
      <c r="D164" t="s">
        <v>528</v>
      </c>
      <c r="E164" t="s">
        <v>529</v>
      </c>
      <c r="F164" t="s">
        <v>531</v>
      </c>
      <c r="G164" t="s">
        <v>530</v>
      </c>
      <c r="L164" t="s">
        <v>666</v>
      </c>
      <c r="M164" t="s">
        <v>527</v>
      </c>
      <c r="N164" t="s">
        <v>528</v>
      </c>
      <c r="O164" t="s">
        <v>529</v>
      </c>
      <c r="P164" t="s">
        <v>531</v>
      </c>
      <c r="Q164" t="s">
        <v>530</v>
      </c>
      <c r="V164" t="s">
        <v>667</v>
      </c>
      <c r="W164" t="s">
        <v>527</v>
      </c>
      <c r="X164" t="s">
        <v>528</v>
      </c>
      <c r="Y164" t="s">
        <v>529</v>
      </c>
      <c r="Z164" t="s">
        <v>531</v>
      </c>
      <c r="AA164" t="s">
        <v>530</v>
      </c>
      <c r="AF164" t="s">
        <v>668</v>
      </c>
      <c r="AG164" t="s">
        <v>527</v>
      </c>
      <c r="AH164" t="s">
        <v>528</v>
      </c>
      <c r="AI164" t="s">
        <v>529</v>
      </c>
      <c r="AJ164" t="s">
        <v>531</v>
      </c>
      <c r="AK164" t="s">
        <v>530</v>
      </c>
      <c r="AN164" t="s">
        <v>669</v>
      </c>
      <c r="AO164" t="s">
        <v>527</v>
      </c>
      <c r="AP164" t="s">
        <v>528</v>
      </c>
      <c r="AQ164" t="s">
        <v>529</v>
      </c>
      <c r="AR164" t="s">
        <v>531</v>
      </c>
      <c r="AS164" t="s">
        <v>530</v>
      </c>
      <c r="AV164" t="s">
        <v>670</v>
      </c>
      <c r="AW164" t="s">
        <v>527</v>
      </c>
      <c r="AX164" t="s">
        <v>528</v>
      </c>
      <c r="AY164" t="s">
        <v>529</v>
      </c>
      <c r="AZ164" t="s">
        <v>531</v>
      </c>
      <c r="BA164" t="s">
        <v>530</v>
      </c>
    </row>
    <row r="165" spans="1:53" x14ac:dyDescent="0.2">
      <c r="A165">
        <v>2</v>
      </c>
      <c r="B165" t="s">
        <v>672</v>
      </c>
      <c r="K165">
        <v>3</v>
      </c>
      <c r="L165" t="s">
        <v>700</v>
      </c>
      <c r="N165" t="s">
        <v>704</v>
      </c>
      <c r="P165">
        <v>1</v>
      </c>
      <c r="U165">
        <v>3</v>
      </c>
      <c r="V165" t="s">
        <v>682</v>
      </c>
      <c r="AE165">
        <v>2</v>
      </c>
      <c r="AF165" t="s">
        <v>712</v>
      </c>
      <c r="AG165" t="s">
        <v>0</v>
      </c>
      <c r="AI165">
        <v>1</v>
      </c>
      <c r="AM165">
        <v>1</v>
      </c>
      <c r="AN165" t="s">
        <v>50</v>
      </c>
      <c r="AU165">
        <v>2</v>
      </c>
      <c r="AV165" t="s">
        <v>753</v>
      </c>
      <c r="AW165" t="s">
        <v>77</v>
      </c>
      <c r="AY165">
        <v>1</v>
      </c>
    </row>
    <row r="166" spans="1:53" x14ac:dyDescent="0.2">
      <c r="A166">
        <v>2</v>
      </c>
      <c r="B166" t="s">
        <v>673</v>
      </c>
      <c r="D166" t="s">
        <v>638</v>
      </c>
      <c r="G166">
        <v>1</v>
      </c>
      <c r="K166">
        <v>2</v>
      </c>
      <c r="L166" t="s">
        <v>539</v>
      </c>
      <c r="M166" t="s">
        <v>539</v>
      </c>
      <c r="O166">
        <v>2</v>
      </c>
      <c r="U166">
        <v>1</v>
      </c>
      <c r="V166" t="s">
        <v>7</v>
      </c>
      <c r="W166" t="s">
        <v>7</v>
      </c>
      <c r="Y166">
        <v>1</v>
      </c>
      <c r="AE166">
        <v>2</v>
      </c>
      <c r="AF166" t="s">
        <v>713</v>
      </c>
      <c r="AM166">
        <v>2</v>
      </c>
      <c r="AN166" t="s">
        <v>731</v>
      </c>
      <c r="AU166">
        <v>2</v>
      </c>
      <c r="AV166" t="s">
        <v>754</v>
      </c>
    </row>
    <row r="167" spans="1:53" x14ac:dyDescent="0.2">
      <c r="A167">
        <v>2</v>
      </c>
      <c r="B167" t="s">
        <v>674</v>
      </c>
      <c r="K167">
        <v>3</v>
      </c>
      <c r="L167" t="s">
        <v>701</v>
      </c>
      <c r="M167" t="s">
        <v>15</v>
      </c>
      <c r="O167">
        <v>1</v>
      </c>
      <c r="U167">
        <v>2</v>
      </c>
      <c r="V167" t="s">
        <v>683</v>
      </c>
      <c r="AE167">
        <v>4</v>
      </c>
      <c r="AF167" t="s">
        <v>714</v>
      </c>
      <c r="AM167">
        <v>2</v>
      </c>
      <c r="AN167" t="s">
        <v>732</v>
      </c>
      <c r="AO167" t="s">
        <v>199</v>
      </c>
      <c r="AQ167">
        <v>1</v>
      </c>
      <c r="AU167">
        <v>3</v>
      </c>
      <c r="AV167" t="s">
        <v>755</v>
      </c>
      <c r="AW167" t="s">
        <v>542</v>
      </c>
      <c r="AY167">
        <v>2</v>
      </c>
    </row>
    <row r="168" spans="1:53" x14ac:dyDescent="0.2">
      <c r="A168">
        <v>3</v>
      </c>
      <c r="B168" t="s">
        <v>675</v>
      </c>
      <c r="C168" t="s">
        <v>34</v>
      </c>
      <c r="D168" t="s">
        <v>365</v>
      </c>
      <c r="E168">
        <v>1</v>
      </c>
      <c r="F168">
        <v>1</v>
      </c>
      <c r="K168">
        <v>3</v>
      </c>
      <c r="L168" t="s">
        <v>702</v>
      </c>
      <c r="M168" t="s">
        <v>62</v>
      </c>
      <c r="O168">
        <v>1</v>
      </c>
      <c r="U168">
        <v>1</v>
      </c>
      <c r="V168" t="s">
        <v>62</v>
      </c>
      <c r="W168" t="s">
        <v>62</v>
      </c>
      <c r="Y168">
        <v>1</v>
      </c>
      <c r="AE168">
        <v>2</v>
      </c>
      <c r="AF168" t="s">
        <v>403</v>
      </c>
      <c r="AG168" t="s">
        <v>27</v>
      </c>
      <c r="AI168">
        <v>1</v>
      </c>
      <c r="AM168">
        <v>2</v>
      </c>
      <c r="AN168" t="s">
        <v>733</v>
      </c>
      <c r="AU168">
        <v>2</v>
      </c>
      <c r="AV168" t="s">
        <v>756</v>
      </c>
      <c r="AW168" t="s">
        <v>18</v>
      </c>
      <c r="AY168">
        <v>1</v>
      </c>
    </row>
    <row r="169" spans="1:53" x14ac:dyDescent="0.2">
      <c r="A169">
        <v>1</v>
      </c>
      <c r="B169" t="s">
        <v>194</v>
      </c>
      <c r="D169" t="s">
        <v>336</v>
      </c>
      <c r="G169">
        <v>1</v>
      </c>
      <c r="K169">
        <v>2</v>
      </c>
      <c r="L169" t="s">
        <v>703</v>
      </c>
      <c r="M169" t="s">
        <v>103</v>
      </c>
      <c r="O169">
        <v>1</v>
      </c>
      <c r="U169">
        <v>2</v>
      </c>
      <c r="V169" t="s">
        <v>684</v>
      </c>
      <c r="W169" t="s">
        <v>1</v>
      </c>
      <c r="Y169">
        <v>1</v>
      </c>
      <c r="AE169">
        <v>3</v>
      </c>
      <c r="AF169" t="s">
        <v>715</v>
      </c>
      <c r="AG169" t="s">
        <v>10</v>
      </c>
      <c r="AI169">
        <v>1</v>
      </c>
      <c r="AM169">
        <v>3</v>
      </c>
      <c r="AN169" t="s">
        <v>734</v>
      </c>
      <c r="AU169">
        <v>3</v>
      </c>
      <c r="AV169" t="s">
        <v>757</v>
      </c>
      <c r="AW169" t="s">
        <v>103</v>
      </c>
      <c r="AY169">
        <v>1</v>
      </c>
    </row>
    <row r="170" spans="1:53" x14ac:dyDescent="0.2">
      <c r="A170">
        <v>3</v>
      </c>
      <c r="B170" t="s">
        <v>676</v>
      </c>
      <c r="C170" t="s">
        <v>30</v>
      </c>
      <c r="E170">
        <v>1</v>
      </c>
      <c r="K170">
        <v>2</v>
      </c>
      <c r="L170" t="s">
        <v>705</v>
      </c>
      <c r="M170" t="s">
        <v>62</v>
      </c>
      <c r="O170">
        <v>1</v>
      </c>
      <c r="U170">
        <v>2</v>
      </c>
      <c r="V170" t="s">
        <v>685</v>
      </c>
      <c r="W170" t="s">
        <v>15</v>
      </c>
      <c r="Y170">
        <v>1</v>
      </c>
      <c r="AE170">
        <v>2</v>
      </c>
      <c r="AF170" t="s">
        <v>716</v>
      </c>
      <c r="AH170" t="s">
        <v>1444</v>
      </c>
      <c r="AK170">
        <v>1</v>
      </c>
      <c r="AM170">
        <v>3</v>
      </c>
      <c r="AN170" t="s">
        <v>735</v>
      </c>
      <c r="AU170">
        <v>2</v>
      </c>
      <c r="AV170" t="s">
        <v>534</v>
      </c>
      <c r="AW170" t="s">
        <v>132</v>
      </c>
      <c r="AY170">
        <v>1</v>
      </c>
    </row>
    <row r="171" spans="1:53" x14ac:dyDescent="0.2">
      <c r="A171">
        <v>1</v>
      </c>
      <c r="B171" t="s">
        <v>318</v>
      </c>
      <c r="K171">
        <v>2</v>
      </c>
      <c r="L171" t="s">
        <v>706</v>
      </c>
      <c r="M171" t="s">
        <v>10</v>
      </c>
      <c r="O171">
        <v>1</v>
      </c>
      <c r="U171">
        <v>2</v>
      </c>
      <c r="V171" t="s">
        <v>686</v>
      </c>
      <c r="AE171">
        <v>2</v>
      </c>
      <c r="AF171" t="s">
        <v>260</v>
      </c>
      <c r="AM171">
        <v>2</v>
      </c>
      <c r="AN171" t="s">
        <v>736</v>
      </c>
      <c r="AU171">
        <v>3</v>
      </c>
      <c r="AV171" t="s">
        <v>758</v>
      </c>
    </row>
    <row r="172" spans="1:53" x14ac:dyDescent="0.2">
      <c r="A172">
        <v>2</v>
      </c>
      <c r="B172" t="s">
        <v>677</v>
      </c>
      <c r="C172" t="s">
        <v>7</v>
      </c>
      <c r="E172">
        <v>1</v>
      </c>
      <c r="K172">
        <v>2</v>
      </c>
      <c r="L172" t="s">
        <v>707</v>
      </c>
      <c r="U172">
        <v>3</v>
      </c>
      <c r="V172" t="s">
        <v>682</v>
      </c>
      <c r="AE172">
        <v>2</v>
      </c>
      <c r="AF172" t="s">
        <v>717</v>
      </c>
      <c r="AG172" t="s">
        <v>55</v>
      </c>
      <c r="AI172">
        <v>1</v>
      </c>
      <c r="AM172">
        <v>2</v>
      </c>
      <c r="AN172" t="s">
        <v>737</v>
      </c>
      <c r="AU172">
        <v>3</v>
      </c>
      <c r="AV172" t="s">
        <v>594</v>
      </c>
      <c r="AW172" t="s">
        <v>35</v>
      </c>
      <c r="AY172">
        <v>1</v>
      </c>
    </row>
    <row r="173" spans="1:53" x14ac:dyDescent="0.2">
      <c r="A173">
        <v>2</v>
      </c>
      <c r="B173" t="s">
        <v>678</v>
      </c>
      <c r="K173">
        <v>1</v>
      </c>
      <c r="L173" t="s">
        <v>708</v>
      </c>
      <c r="U173">
        <v>2</v>
      </c>
      <c r="V173" t="s">
        <v>499</v>
      </c>
      <c r="W173" t="s">
        <v>499</v>
      </c>
      <c r="Y173">
        <v>2</v>
      </c>
      <c r="AE173">
        <v>3</v>
      </c>
      <c r="AF173" t="s">
        <v>718</v>
      </c>
      <c r="AG173" t="s">
        <v>171</v>
      </c>
      <c r="AI173">
        <v>1</v>
      </c>
      <c r="AM173">
        <v>2</v>
      </c>
      <c r="AN173" t="s">
        <v>738</v>
      </c>
      <c r="AO173" t="s">
        <v>33</v>
      </c>
      <c r="AQ173">
        <v>1</v>
      </c>
      <c r="AU173">
        <v>2</v>
      </c>
      <c r="AV173" t="s">
        <v>759</v>
      </c>
      <c r="AX173" t="s">
        <v>325</v>
      </c>
      <c r="AZ173">
        <v>1</v>
      </c>
    </row>
    <row r="174" spans="1:53" x14ac:dyDescent="0.2">
      <c r="A174">
        <v>3</v>
      </c>
      <c r="B174" t="s">
        <v>679</v>
      </c>
      <c r="K174">
        <v>3</v>
      </c>
      <c r="L174" t="s">
        <v>709</v>
      </c>
      <c r="M174" t="s">
        <v>49</v>
      </c>
      <c r="O174">
        <v>1</v>
      </c>
      <c r="U174">
        <v>2</v>
      </c>
      <c r="V174" t="s">
        <v>687</v>
      </c>
      <c r="W174" t="s">
        <v>49</v>
      </c>
      <c r="Y174">
        <v>1</v>
      </c>
      <c r="AE174">
        <v>4</v>
      </c>
      <c r="AF174" t="s">
        <v>719</v>
      </c>
      <c r="AG174" t="s">
        <v>119</v>
      </c>
      <c r="AI174">
        <v>1</v>
      </c>
      <c r="AM174">
        <v>3</v>
      </c>
      <c r="AN174" t="s">
        <v>739</v>
      </c>
      <c r="AU174">
        <v>1</v>
      </c>
      <c r="AV174" t="s">
        <v>760</v>
      </c>
    </row>
    <row r="175" spans="1:53" x14ac:dyDescent="0.2">
      <c r="A175">
        <v>2</v>
      </c>
      <c r="B175" t="s">
        <v>590</v>
      </c>
      <c r="D175" t="s">
        <v>591</v>
      </c>
      <c r="G175">
        <v>1</v>
      </c>
      <c r="K175">
        <v>2</v>
      </c>
      <c r="L175" t="s">
        <v>710</v>
      </c>
      <c r="U175">
        <v>2</v>
      </c>
      <c r="V175" t="s">
        <v>688</v>
      </c>
      <c r="X175" t="s">
        <v>350</v>
      </c>
      <c r="AA175">
        <v>1</v>
      </c>
      <c r="AE175">
        <v>3</v>
      </c>
      <c r="AF175" t="s">
        <v>720</v>
      </c>
      <c r="AM175">
        <v>2</v>
      </c>
      <c r="AN175" t="s">
        <v>740</v>
      </c>
      <c r="AO175" t="s">
        <v>0</v>
      </c>
      <c r="AQ175">
        <v>1</v>
      </c>
      <c r="AU175">
        <v>2</v>
      </c>
      <c r="AV175" t="s">
        <v>761</v>
      </c>
    </row>
    <row r="176" spans="1:53" x14ac:dyDescent="0.2">
      <c r="A176">
        <v>4</v>
      </c>
      <c r="B176" t="s">
        <v>680</v>
      </c>
      <c r="K176">
        <v>2</v>
      </c>
      <c r="L176" t="s">
        <v>711</v>
      </c>
      <c r="U176">
        <v>2</v>
      </c>
      <c r="V176" t="s">
        <v>689</v>
      </c>
      <c r="AE176">
        <v>2</v>
      </c>
      <c r="AF176" t="s">
        <v>721</v>
      </c>
      <c r="AM176">
        <v>4</v>
      </c>
      <c r="AN176" t="s">
        <v>741</v>
      </c>
      <c r="AP176" t="s">
        <v>307</v>
      </c>
      <c r="AS176">
        <v>1</v>
      </c>
      <c r="AU176">
        <v>4</v>
      </c>
      <c r="AV176" t="s">
        <v>762</v>
      </c>
      <c r="AX176" t="s">
        <v>470</v>
      </c>
      <c r="AZ176">
        <v>1</v>
      </c>
    </row>
    <row r="177" spans="1:51" x14ac:dyDescent="0.2">
      <c r="A177">
        <v>1</v>
      </c>
      <c r="B177" t="s">
        <v>582</v>
      </c>
      <c r="K177">
        <v>1</v>
      </c>
      <c r="L177" t="s">
        <v>12</v>
      </c>
      <c r="U177">
        <v>2</v>
      </c>
      <c r="V177" t="s">
        <v>690</v>
      </c>
      <c r="W177" t="s">
        <v>110</v>
      </c>
      <c r="X177" t="s">
        <v>470</v>
      </c>
      <c r="Y177">
        <v>1</v>
      </c>
      <c r="Z177">
        <v>1</v>
      </c>
      <c r="AE177">
        <v>2</v>
      </c>
      <c r="AF177" t="s">
        <v>722</v>
      </c>
      <c r="AG177" t="s">
        <v>62</v>
      </c>
      <c r="AI177">
        <v>1</v>
      </c>
      <c r="AM177">
        <v>3</v>
      </c>
      <c r="AN177" t="s">
        <v>742</v>
      </c>
      <c r="AO177" t="s">
        <v>55</v>
      </c>
      <c r="AQ177">
        <v>1</v>
      </c>
      <c r="AU177">
        <v>2</v>
      </c>
      <c r="AV177" t="s">
        <v>534</v>
      </c>
      <c r="AW177" t="s">
        <v>132</v>
      </c>
      <c r="AY177">
        <v>1</v>
      </c>
    </row>
    <row r="178" spans="1:51" x14ac:dyDescent="0.2">
      <c r="A178">
        <v>2</v>
      </c>
      <c r="B178" t="s">
        <v>681</v>
      </c>
      <c r="U178">
        <v>1</v>
      </c>
      <c r="V178" t="s">
        <v>691</v>
      </c>
      <c r="AE178">
        <v>2</v>
      </c>
      <c r="AF178" t="s">
        <v>723</v>
      </c>
      <c r="AM178">
        <v>2</v>
      </c>
      <c r="AN178" t="s">
        <v>743</v>
      </c>
      <c r="AU178">
        <v>3</v>
      </c>
      <c r="AV178" t="s">
        <v>763</v>
      </c>
    </row>
    <row r="179" spans="1:51" x14ac:dyDescent="0.2">
      <c r="A179">
        <v>1</v>
      </c>
      <c r="B179" t="s">
        <v>73</v>
      </c>
      <c r="U179">
        <v>2</v>
      </c>
      <c r="V179" t="s">
        <v>692</v>
      </c>
      <c r="AE179">
        <v>3</v>
      </c>
      <c r="AF179" t="s">
        <v>724</v>
      </c>
      <c r="AG179" t="s">
        <v>76</v>
      </c>
      <c r="AI179">
        <v>1</v>
      </c>
      <c r="AM179">
        <v>2</v>
      </c>
      <c r="AN179" t="s">
        <v>744</v>
      </c>
      <c r="AU179">
        <v>1</v>
      </c>
      <c r="AV179" t="s">
        <v>764</v>
      </c>
    </row>
    <row r="180" spans="1:51" x14ac:dyDescent="0.2">
      <c r="U180">
        <v>1</v>
      </c>
      <c r="V180" t="s">
        <v>693</v>
      </c>
      <c r="AE180">
        <v>1</v>
      </c>
      <c r="AF180" t="s">
        <v>771</v>
      </c>
      <c r="AM180">
        <v>2</v>
      </c>
      <c r="AN180" t="s">
        <v>745</v>
      </c>
      <c r="AU180">
        <v>3</v>
      </c>
      <c r="AV180" t="s">
        <v>765</v>
      </c>
    </row>
    <row r="181" spans="1:51" x14ac:dyDescent="0.2">
      <c r="U181">
        <v>3</v>
      </c>
      <c r="V181" t="s">
        <v>694</v>
      </c>
      <c r="W181" t="s">
        <v>45</v>
      </c>
      <c r="Y181">
        <v>1</v>
      </c>
      <c r="AE181">
        <v>2</v>
      </c>
      <c r="AF181" t="s">
        <v>725</v>
      </c>
      <c r="AM181">
        <v>2</v>
      </c>
      <c r="AN181" t="s">
        <v>746</v>
      </c>
      <c r="AU181">
        <v>2</v>
      </c>
      <c r="AV181" t="s">
        <v>518</v>
      </c>
    </row>
    <row r="182" spans="1:51" x14ac:dyDescent="0.2">
      <c r="U182">
        <v>5</v>
      </c>
      <c r="V182" t="s">
        <v>695</v>
      </c>
      <c r="W182" t="s">
        <v>7</v>
      </c>
      <c r="X182" t="s">
        <v>307</v>
      </c>
      <c r="Y182">
        <v>1</v>
      </c>
      <c r="AA182">
        <v>1</v>
      </c>
      <c r="AE182">
        <v>3</v>
      </c>
      <c r="AF182" t="s">
        <v>726</v>
      </c>
      <c r="AG182" t="s">
        <v>131</v>
      </c>
      <c r="AI182">
        <v>1</v>
      </c>
      <c r="AM182">
        <v>2</v>
      </c>
      <c r="AN182" t="s">
        <v>747</v>
      </c>
      <c r="AP182" t="s">
        <v>359</v>
      </c>
      <c r="AR182">
        <v>1</v>
      </c>
      <c r="AU182">
        <v>2</v>
      </c>
      <c r="AV182" t="s">
        <v>766</v>
      </c>
      <c r="AW182" t="s">
        <v>27</v>
      </c>
      <c r="AY182">
        <v>1</v>
      </c>
    </row>
    <row r="183" spans="1:51" x14ac:dyDescent="0.2">
      <c r="U183">
        <v>2</v>
      </c>
      <c r="V183" t="s">
        <v>696</v>
      </c>
      <c r="AE183">
        <v>2</v>
      </c>
      <c r="AF183" t="s">
        <v>727</v>
      </c>
      <c r="AM183">
        <v>3</v>
      </c>
      <c r="AN183" t="s">
        <v>748</v>
      </c>
      <c r="AO183" t="s">
        <v>139</v>
      </c>
      <c r="AQ183">
        <v>1</v>
      </c>
      <c r="AU183">
        <v>1</v>
      </c>
      <c r="AV183" t="s">
        <v>327</v>
      </c>
    </row>
    <row r="184" spans="1:51" x14ac:dyDescent="0.2">
      <c r="U184">
        <v>3</v>
      </c>
      <c r="V184" t="s">
        <v>697</v>
      </c>
      <c r="W184" t="s">
        <v>139</v>
      </c>
      <c r="X184" t="s">
        <v>699</v>
      </c>
      <c r="Y184">
        <v>1</v>
      </c>
      <c r="Z184">
        <v>1</v>
      </c>
      <c r="AE184">
        <v>2</v>
      </c>
      <c r="AF184" t="s">
        <v>728</v>
      </c>
      <c r="AM184">
        <v>3</v>
      </c>
      <c r="AN184" t="s">
        <v>702</v>
      </c>
      <c r="AO184" t="s">
        <v>62</v>
      </c>
      <c r="AQ184">
        <v>1</v>
      </c>
      <c r="AU184">
        <v>2</v>
      </c>
      <c r="AV184" t="s">
        <v>767</v>
      </c>
      <c r="AW184" t="s">
        <v>44</v>
      </c>
      <c r="AY184">
        <v>1</v>
      </c>
    </row>
    <row r="185" spans="1:51" x14ac:dyDescent="0.2">
      <c r="AE185">
        <v>3</v>
      </c>
      <c r="AF185" t="s">
        <v>729</v>
      </c>
      <c r="AM185">
        <v>2</v>
      </c>
      <c r="AN185" t="s">
        <v>749</v>
      </c>
      <c r="AO185" t="s">
        <v>30</v>
      </c>
      <c r="AQ185">
        <v>1</v>
      </c>
      <c r="AU185">
        <v>3</v>
      </c>
      <c r="AV185" t="s">
        <v>768</v>
      </c>
    </row>
    <row r="186" spans="1:51" x14ac:dyDescent="0.2">
      <c r="AE186">
        <v>3</v>
      </c>
      <c r="AF186" t="s">
        <v>730</v>
      </c>
      <c r="AM186">
        <v>2</v>
      </c>
      <c r="AN186" t="s">
        <v>750</v>
      </c>
      <c r="AU186">
        <v>3</v>
      </c>
      <c r="AV186" t="s">
        <v>769</v>
      </c>
    </row>
    <row r="187" spans="1:51" x14ac:dyDescent="0.2">
      <c r="AE187">
        <v>3</v>
      </c>
      <c r="AF187" t="s">
        <v>697</v>
      </c>
      <c r="AG187" t="s">
        <v>139</v>
      </c>
      <c r="AH187" t="s">
        <v>699</v>
      </c>
      <c r="AI187">
        <v>1</v>
      </c>
      <c r="AJ187">
        <v>1</v>
      </c>
      <c r="AM187">
        <v>2</v>
      </c>
      <c r="AN187" t="s">
        <v>751</v>
      </c>
      <c r="AU187">
        <v>2</v>
      </c>
      <c r="AV187" t="s">
        <v>770</v>
      </c>
    </row>
    <row r="188" spans="1:51" x14ac:dyDescent="0.2">
      <c r="AM188">
        <v>2</v>
      </c>
      <c r="AN188" t="s">
        <v>752</v>
      </c>
      <c r="AO188" t="s">
        <v>76</v>
      </c>
      <c r="AQ188">
        <v>1</v>
      </c>
    </row>
    <row r="204" spans="1:53" x14ac:dyDescent="0.2">
      <c r="B204" t="s">
        <v>772</v>
      </c>
      <c r="C204" t="s">
        <v>527</v>
      </c>
      <c r="D204" t="s">
        <v>528</v>
      </c>
      <c r="E204" t="s">
        <v>529</v>
      </c>
      <c r="F204" t="s">
        <v>531</v>
      </c>
      <c r="G204" t="s">
        <v>530</v>
      </c>
      <c r="L204" t="s">
        <v>773</v>
      </c>
      <c r="M204" t="s">
        <v>527</v>
      </c>
      <c r="N204" t="s">
        <v>528</v>
      </c>
      <c r="O204" t="s">
        <v>529</v>
      </c>
      <c r="P204" t="s">
        <v>531</v>
      </c>
      <c r="Q204" t="s">
        <v>530</v>
      </c>
      <c r="V204" t="s">
        <v>774</v>
      </c>
      <c r="W204" t="s">
        <v>527</v>
      </c>
      <c r="X204" t="s">
        <v>528</v>
      </c>
      <c r="Y204" t="s">
        <v>529</v>
      </c>
      <c r="Z204" t="s">
        <v>531</v>
      </c>
      <c r="AA204" t="s">
        <v>530</v>
      </c>
      <c r="AF204" t="s">
        <v>775</v>
      </c>
      <c r="AG204" t="s">
        <v>527</v>
      </c>
      <c r="AH204" t="s">
        <v>528</v>
      </c>
      <c r="AI204" t="s">
        <v>529</v>
      </c>
      <c r="AJ204" t="s">
        <v>531</v>
      </c>
      <c r="AK204" t="s">
        <v>530</v>
      </c>
      <c r="AN204" t="s">
        <v>776</v>
      </c>
      <c r="AO204" t="s">
        <v>527</v>
      </c>
      <c r="AP204" t="s">
        <v>528</v>
      </c>
      <c r="AQ204" t="s">
        <v>529</v>
      </c>
      <c r="AR204" t="s">
        <v>531</v>
      </c>
      <c r="AS204" t="s">
        <v>530</v>
      </c>
      <c r="AV204" t="s">
        <v>777</v>
      </c>
      <c r="AW204" t="s">
        <v>527</v>
      </c>
      <c r="AX204" t="s">
        <v>528</v>
      </c>
      <c r="AY204" t="s">
        <v>529</v>
      </c>
      <c r="AZ204" t="s">
        <v>531</v>
      </c>
      <c r="BA204" t="s">
        <v>530</v>
      </c>
    </row>
    <row r="205" spans="1:53" x14ac:dyDescent="0.2">
      <c r="A205">
        <v>1</v>
      </c>
      <c r="B205" t="s">
        <v>778</v>
      </c>
      <c r="D205" t="s">
        <v>779</v>
      </c>
      <c r="G205">
        <v>1</v>
      </c>
      <c r="K205">
        <v>1</v>
      </c>
      <c r="L205" t="s">
        <v>800</v>
      </c>
      <c r="U205">
        <v>4</v>
      </c>
      <c r="V205" t="s">
        <v>820</v>
      </c>
      <c r="AE205">
        <v>2</v>
      </c>
      <c r="AF205" t="s">
        <v>833</v>
      </c>
      <c r="AG205" t="s">
        <v>30</v>
      </c>
      <c r="AI205">
        <v>1</v>
      </c>
      <c r="AM205">
        <v>3</v>
      </c>
      <c r="AN205" t="s">
        <v>849</v>
      </c>
      <c r="AU205">
        <v>3</v>
      </c>
      <c r="AV205" t="s">
        <v>868</v>
      </c>
      <c r="AW205" t="s">
        <v>62</v>
      </c>
      <c r="AY205">
        <v>1</v>
      </c>
    </row>
    <row r="206" spans="1:53" x14ac:dyDescent="0.2">
      <c r="A206">
        <v>2</v>
      </c>
      <c r="B206" t="s">
        <v>780</v>
      </c>
      <c r="C206" t="s">
        <v>0</v>
      </c>
      <c r="E206">
        <v>1</v>
      </c>
      <c r="K206">
        <v>1</v>
      </c>
      <c r="L206" t="s">
        <v>121</v>
      </c>
      <c r="M206" t="s">
        <v>121</v>
      </c>
      <c r="O206">
        <v>1</v>
      </c>
      <c r="U206">
        <v>1</v>
      </c>
      <c r="V206" t="s">
        <v>821</v>
      </c>
      <c r="AE206">
        <v>1</v>
      </c>
      <c r="AF206" t="s">
        <v>834</v>
      </c>
      <c r="AM206">
        <v>3</v>
      </c>
      <c r="AN206" t="s">
        <v>850</v>
      </c>
      <c r="AO206" t="s">
        <v>101</v>
      </c>
      <c r="AQ206">
        <v>1</v>
      </c>
      <c r="AU206">
        <v>3</v>
      </c>
      <c r="AV206" t="s">
        <v>869</v>
      </c>
      <c r="AX206" t="s">
        <v>325</v>
      </c>
      <c r="AZ206">
        <v>1</v>
      </c>
    </row>
    <row r="207" spans="1:53" x14ac:dyDescent="0.2">
      <c r="A207">
        <v>4</v>
      </c>
      <c r="B207" t="s">
        <v>781</v>
      </c>
      <c r="D207" t="s">
        <v>782</v>
      </c>
      <c r="G207">
        <v>1</v>
      </c>
      <c r="K207">
        <v>3</v>
      </c>
      <c r="L207" t="s">
        <v>801</v>
      </c>
      <c r="N207" t="s">
        <v>325</v>
      </c>
      <c r="P207">
        <v>1</v>
      </c>
      <c r="U207">
        <v>3</v>
      </c>
      <c r="V207" t="s">
        <v>822</v>
      </c>
      <c r="X207" t="s">
        <v>316</v>
      </c>
      <c r="AA207">
        <v>1</v>
      </c>
      <c r="AE207">
        <v>4</v>
      </c>
      <c r="AF207" t="s">
        <v>835</v>
      </c>
      <c r="AM207">
        <v>2</v>
      </c>
      <c r="AN207" t="s">
        <v>851</v>
      </c>
      <c r="AO207" t="s">
        <v>1</v>
      </c>
      <c r="AQ207">
        <v>1</v>
      </c>
      <c r="AU207">
        <v>2</v>
      </c>
      <c r="AV207" t="s">
        <v>870</v>
      </c>
    </row>
    <row r="208" spans="1:53" x14ac:dyDescent="0.2">
      <c r="A208">
        <v>2</v>
      </c>
      <c r="B208" t="s">
        <v>783</v>
      </c>
      <c r="K208">
        <v>3</v>
      </c>
      <c r="L208" t="s">
        <v>802</v>
      </c>
      <c r="M208" t="s">
        <v>1488</v>
      </c>
      <c r="O208">
        <v>2</v>
      </c>
      <c r="U208">
        <v>3</v>
      </c>
      <c r="V208" t="s">
        <v>823</v>
      </c>
      <c r="AE208">
        <v>2</v>
      </c>
      <c r="AF208" t="s">
        <v>836</v>
      </c>
      <c r="AM208">
        <v>1</v>
      </c>
      <c r="AN208" t="s">
        <v>142</v>
      </c>
      <c r="AO208" t="s">
        <v>142</v>
      </c>
      <c r="AQ208">
        <v>1</v>
      </c>
      <c r="AU208">
        <v>3</v>
      </c>
      <c r="AV208" t="s">
        <v>871</v>
      </c>
    </row>
    <row r="209" spans="1:53" x14ac:dyDescent="0.2">
      <c r="A209">
        <v>2</v>
      </c>
      <c r="B209" t="s">
        <v>784</v>
      </c>
      <c r="K209">
        <v>2</v>
      </c>
      <c r="L209" t="s">
        <v>499</v>
      </c>
      <c r="M209" t="s">
        <v>499</v>
      </c>
      <c r="O209">
        <v>2</v>
      </c>
      <c r="U209">
        <v>3</v>
      </c>
      <c r="V209" t="s">
        <v>824</v>
      </c>
      <c r="W209" t="s">
        <v>35</v>
      </c>
      <c r="Y209">
        <v>1</v>
      </c>
      <c r="AE209">
        <v>1</v>
      </c>
      <c r="AF209" t="s">
        <v>837</v>
      </c>
      <c r="AM209">
        <v>2</v>
      </c>
      <c r="AN209" t="s">
        <v>852</v>
      </c>
      <c r="AU209">
        <v>2</v>
      </c>
      <c r="AV209" t="s">
        <v>872</v>
      </c>
    </row>
    <row r="210" spans="1:53" x14ac:dyDescent="0.2">
      <c r="A210">
        <v>1</v>
      </c>
      <c r="B210" t="s">
        <v>135</v>
      </c>
      <c r="C210" t="s">
        <v>135</v>
      </c>
      <c r="E210">
        <v>1</v>
      </c>
      <c r="K210">
        <v>3</v>
      </c>
      <c r="L210" t="s">
        <v>803</v>
      </c>
      <c r="U210">
        <v>2</v>
      </c>
      <c r="V210" t="s">
        <v>825</v>
      </c>
      <c r="AE210">
        <v>2</v>
      </c>
      <c r="AF210" t="s">
        <v>838</v>
      </c>
      <c r="AG210" t="s">
        <v>6</v>
      </c>
      <c r="AI210">
        <v>1</v>
      </c>
      <c r="AM210">
        <v>1</v>
      </c>
      <c r="AN210" t="s">
        <v>853</v>
      </c>
      <c r="AU210">
        <v>2</v>
      </c>
      <c r="AV210" t="s">
        <v>873</v>
      </c>
    </row>
    <row r="211" spans="1:53" x14ac:dyDescent="0.2">
      <c r="A211">
        <v>2</v>
      </c>
      <c r="B211" t="s">
        <v>785</v>
      </c>
      <c r="K211">
        <v>2</v>
      </c>
      <c r="L211" t="s">
        <v>804</v>
      </c>
      <c r="U211">
        <v>4</v>
      </c>
      <c r="V211" t="s">
        <v>826</v>
      </c>
      <c r="W211" t="s">
        <v>24</v>
      </c>
      <c r="Y211">
        <v>1</v>
      </c>
      <c r="AE211">
        <v>2</v>
      </c>
      <c r="AF211" t="s">
        <v>839</v>
      </c>
      <c r="AM211">
        <v>3</v>
      </c>
      <c r="AN211" t="s">
        <v>854</v>
      </c>
      <c r="AO211" t="s">
        <v>76</v>
      </c>
      <c r="AQ211">
        <v>1</v>
      </c>
      <c r="AU211">
        <v>2</v>
      </c>
      <c r="AV211" t="s">
        <v>874</v>
      </c>
    </row>
    <row r="212" spans="1:53" x14ac:dyDescent="0.2">
      <c r="A212">
        <v>2</v>
      </c>
      <c r="B212" t="s">
        <v>786</v>
      </c>
      <c r="D212" t="s">
        <v>787</v>
      </c>
      <c r="F212">
        <v>1</v>
      </c>
      <c r="K212">
        <v>2</v>
      </c>
      <c r="L212" t="s">
        <v>805</v>
      </c>
      <c r="M212" t="s">
        <v>41</v>
      </c>
      <c r="O212">
        <v>1</v>
      </c>
      <c r="U212">
        <v>2</v>
      </c>
      <c r="V212" t="s">
        <v>827</v>
      </c>
      <c r="AE212">
        <v>4</v>
      </c>
      <c r="AF212" t="s">
        <v>840</v>
      </c>
      <c r="AM212">
        <v>2</v>
      </c>
      <c r="AN212" t="s">
        <v>855</v>
      </c>
      <c r="AO212" t="s">
        <v>1</v>
      </c>
      <c r="AQ212">
        <v>1</v>
      </c>
      <c r="AU212">
        <v>2</v>
      </c>
      <c r="AV212" t="s">
        <v>875</v>
      </c>
      <c r="AX212" t="s">
        <v>876</v>
      </c>
      <c r="BA212">
        <v>1</v>
      </c>
    </row>
    <row r="213" spans="1:53" x14ac:dyDescent="0.2">
      <c r="A213">
        <v>2</v>
      </c>
      <c r="B213" t="s">
        <v>788</v>
      </c>
      <c r="K213">
        <v>2</v>
      </c>
      <c r="L213" t="s">
        <v>806</v>
      </c>
      <c r="U213">
        <v>2</v>
      </c>
      <c r="V213" t="s">
        <v>828</v>
      </c>
      <c r="W213" t="s">
        <v>890</v>
      </c>
      <c r="Y213">
        <v>1</v>
      </c>
      <c r="AE213">
        <v>2</v>
      </c>
      <c r="AF213" t="s">
        <v>841</v>
      </c>
      <c r="AM213">
        <v>4</v>
      </c>
      <c r="AN213" t="s">
        <v>856</v>
      </c>
      <c r="AP213" t="s">
        <v>1033</v>
      </c>
      <c r="AR213">
        <v>1</v>
      </c>
      <c r="AU213">
        <v>3</v>
      </c>
      <c r="AV213" t="s">
        <v>877</v>
      </c>
    </row>
    <row r="214" spans="1:53" x14ac:dyDescent="0.2">
      <c r="A214">
        <v>2</v>
      </c>
      <c r="B214" t="s">
        <v>789</v>
      </c>
      <c r="K214">
        <v>3</v>
      </c>
      <c r="L214" t="s">
        <v>807</v>
      </c>
      <c r="U214">
        <v>3</v>
      </c>
      <c r="V214" t="s">
        <v>829</v>
      </c>
      <c r="AE214">
        <v>2</v>
      </c>
      <c r="AF214" t="s">
        <v>842</v>
      </c>
      <c r="AM214">
        <v>3</v>
      </c>
      <c r="AN214" t="s">
        <v>857</v>
      </c>
      <c r="AO214" t="s">
        <v>127</v>
      </c>
      <c r="AQ214">
        <v>1</v>
      </c>
      <c r="AU214">
        <v>3</v>
      </c>
      <c r="AV214" t="s">
        <v>878</v>
      </c>
      <c r="AW214" t="s">
        <v>49</v>
      </c>
      <c r="AY214">
        <v>1</v>
      </c>
    </row>
    <row r="215" spans="1:53" x14ac:dyDescent="0.2">
      <c r="A215">
        <v>3</v>
      </c>
      <c r="B215" t="s">
        <v>790</v>
      </c>
      <c r="C215" t="s">
        <v>2</v>
      </c>
      <c r="E215">
        <v>1</v>
      </c>
      <c r="K215">
        <v>4</v>
      </c>
      <c r="L215" t="s">
        <v>808</v>
      </c>
      <c r="M215" t="s">
        <v>132</v>
      </c>
      <c r="O215">
        <v>1</v>
      </c>
      <c r="U215">
        <v>2</v>
      </c>
      <c r="V215" t="s">
        <v>830</v>
      </c>
      <c r="AE215">
        <v>2</v>
      </c>
      <c r="AF215" t="s">
        <v>841</v>
      </c>
      <c r="AM215">
        <v>1</v>
      </c>
      <c r="AN215" t="s">
        <v>72</v>
      </c>
      <c r="AU215">
        <v>1</v>
      </c>
      <c r="AV215" t="s">
        <v>879</v>
      </c>
    </row>
    <row r="216" spans="1:53" x14ac:dyDescent="0.2">
      <c r="A216">
        <v>2</v>
      </c>
      <c r="B216" t="s">
        <v>791</v>
      </c>
      <c r="K216">
        <v>3</v>
      </c>
      <c r="L216" t="s">
        <v>809</v>
      </c>
      <c r="U216">
        <v>4</v>
      </c>
      <c r="V216" t="s">
        <v>831</v>
      </c>
      <c r="W216" t="s">
        <v>1</v>
      </c>
      <c r="X216" t="s">
        <v>495</v>
      </c>
      <c r="Y216">
        <v>1</v>
      </c>
      <c r="AA216">
        <v>1</v>
      </c>
      <c r="AE216">
        <v>3</v>
      </c>
      <c r="AF216" t="s">
        <v>843</v>
      </c>
      <c r="AM216">
        <v>2</v>
      </c>
      <c r="AN216" t="s">
        <v>858</v>
      </c>
      <c r="AO216" t="s">
        <v>858</v>
      </c>
      <c r="AQ216">
        <v>2</v>
      </c>
      <c r="AU216">
        <v>2</v>
      </c>
      <c r="AV216" t="s">
        <v>362</v>
      </c>
    </row>
    <row r="217" spans="1:53" x14ac:dyDescent="0.2">
      <c r="A217">
        <v>2</v>
      </c>
      <c r="B217" t="s">
        <v>792</v>
      </c>
      <c r="C217" t="s">
        <v>107</v>
      </c>
      <c r="E217">
        <v>1</v>
      </c>
      <c r="K217">
        <v>1</v>
      </c>
      <c r="L217" t="s">
        <v>810</v>
      </c>
      <c r="U217">
        <v>1</v>
      </c>
      <c r="V217" t="s">
        <v>832</v>
      </c>
      <c r="AE217">
        <v>2</v>
      </c>
      <c r="AF217" t="s">
        <v>716</v>
      </c>
      <c r="AH217" t="s">
        <v>1444</v>
      </c>
      <c r="AJ217">
        <v>1</v>
      </c>
      <c r="AM217">
        <v>3</v>
      </c>
      <c r="AN217" t="s">
        <v>859</v>
      </c>
      <c r="AU217">
        <v>1</v>
      </c>
      <c r="AV217" t="s">
        <v>38</v>
      </c>
    </row>
    <row r="218" spans="1:53" x14ac:dyDescent="0.2">
      <c r="A218">
        <v>3</v>
      </c>
      <c r="B218" t="s">
        <v>793</v>
      </c>
      <c r="C218" t="s">
        <v>49</v>
      </c>
      <c r="E218">
        <v>1</v>
      </c>
      <c r="K218">
        <v>2</v>
      </c>
      <c r="L218" t="s">
        <v>811</v>
      </c>
      <c r="AE218">
        <v>3</v>
      </c>
      <c r="AF218" t="s">
        <v>844</v>
      </c>
      <c r="AG218" t="s">
        <v>889</v>
      </c>
      <c r="AI218">
        <v>2</v>
      </c>
      <c r="AM218">
        <v>2</v>
      </c>
      <c r="AN218" t="s">
        <v>860</v>
      </c>
      <c r="AO218" t="s">
        <v>62</v>
      </c>
      <c r="AQ218">
        <v>1</v>
      </c>
      <c r="AU218">
        <v>2</v>
      </c>
      <c r="AV218" t="s">
        <v>880</v>
      </c>
    </row>
    <row r="219" spans="1:53" x14ac:dyDescent="0.2">
      <c r="A219">
        <v>2</v>
      </c>
      <c r="B219" t="s">
        <v>794</v>
      </c>
      <c r="K219">
        <v>3</v>
      </c>
      <c r="L219" t="s">
        <v>812</v>
      </c>
      <c r="AE219">
        <v>1</v>
      </c>
      <c r="AF219" t="s">
        <v>845</v>
      </c>
      <c r="AM219">
        <v>1</v>
      </c>
      <c r="AN219" t="s">
        <v>861</v>
      </c>
      <c r="AU219">
        <v>1</v>
      </c>
      <c r="AV219" t="s">
        <v>881</v>
      </c>
    </row>
    <row r="220" spans="1:53" x14ac:dyDescent="0.2">
      <c r="A220">
        <v>2</v>
      </c>
      <c r="B220" t="s">
        <v>795</v>
      </c>
      <c r="K220">
        <v>3</v>
      </c>
      <c r="L220" t="s">
        <v>813</v>
      </c>
      <c r="N220" t="s">
        <v>814</v>
      </c>
      <c r="P220">
        <v>1</v>
      </c>
      <c r="Q220">
        <v>1</v>
      </c>
      <c r="AE220">
        <v>4</v>
      </c>
      <c r="AF220" t="s">
        <v>846</v>
      </c>
      <c r="AH220" t="s">
        <v>847</v>
      </c>
      <c r="AJ220">
        <v>1</v>
      </c>
      <c r="AM220">
        <v>2</v>
      </c>
      <c r="AN220" t="s">
        <v>862</v>
      </c>
      <c r="AU220">
        <v>4</v>
      </c>
      <c r="AV220" t="s">
        <v>882</v>
      </c>
    </row>
    <row r="221" spans="1:53" x14ac:dyDescent="0.2">
      <c r="A221">
        <v>3</v>
      </c>
      <c r="B221" t="s">
        <v>796</v>
      </c>
      <c r="K221">
        <v>2</v>
      </c>
      <c r="L221" t="s">
        <v>815</v>
      </c>
      <c r="AE221">
        <v>3</v>
      </c>
      <c r="AF221" t="s">
        <v>848</v>
      </c>
      <c r="AG221" t="s">
        <v>131</v>
      </c>
      <c r="AI221">
        <v>1</v>
      </c>
      <c r="AM221">
        <v>2</v>
      </c>
      <c r="AN221" t="s">
        <v>863</v>
      </c>
      <c r="AO221" t="s">
        <v>116</v>
      </c>
      <c r="AQ221">
        <v>1</v>
      </c>
      <c r="AU221">
        <v>2</v>
      </c>
      <c r="AV221" t="s">
        <v>883</v>
      </c>
    </row>
    <row r="222" spans="1:53" x14ac:dyDescent="0.2">
      <c r="A222">
        <v>3</v>
      </c>
      <c r="B222" t="s">
        <v>797</v>
      </c>
      <c r="K222">
        <v>2</v>
      </c>
      <c r="L222" t="s">
        <v>816</v>
      </c>
      <c r="AM222">
        <v>2</v>
      </c>
      <c r="AN222" t="s">
        <v>864</v>
      </c>
      <c r="AU222">
        <v>3</v>
      </c>
      <c r="AV222" t="s">
        <v>884</v>
      </c>
    </row>
    <row r="223" spans="1:53" x14ac:dyDescent="0.2">
      <c r="A223">
        <v>3</v>
      </c>
      <c r="B223" t="s">
        <v>798</v>
      </c>
      <c r="C223" t="s">
        <v>2</v>
      </c>
      <c r="E223">
        <v>1</v>
      </c>
      <c r="K223">
        <v>1</v>
      </c>
      <c r="L223" t="s">
        <v>817</v>
      </c>
      <c r="AM223">
        <v>4</v>
      </c>
      <c r="AN223" t="s">
        <v>865</v>
      </c>
      <c r="AU223">
        <v>2</v>
      </c>
      <c r="AV223" t="s">
        <v>885</v>
      </c>
    </row>
    <row r="224" spans="1:53" x14ac:dyDescent="0.2">
      <c r="A224">
        <v>2</v>
      </c>
      <c r="B224" t="s">
        <v>799</v>
      </c>
      <c r="K224">
        <v>2</v>
      </c>
      <c r="L224" t="s">
        <v>818</v>
      </c>
      <c r="AM224">
        <v>2</v>
      </c>
      <c r="AN224" t="s">
        <v>866</v>
      </c>
      <c r="AO224" t="s">
        <v>35</v>
      </c>
      <c r="AQ224">
        <v>1</v>
      </c>
      <c r="AU224">
        <v>3</v>
      </c>
      <c r="AV224" t="s">
        <v>886</v>
      </c>
      <c r="AW224" t="s">
        <v>2</v>
      </c>
      <c r="AX224" t="s">
        <v>887</v>
      </c>
      <c r="AY224">
        <v>1</v>
      </c>
      <c r="AZ224">
        <v>1</v>
      </c>
    </row>
    <row r="225" spans="11:48" x14ac:dyDescent="0.2">
      <c r="K225">
        <v>2</v>
      </c>
      <c r="L225" t="s">
        <v>819</v>
      </c>
      <c r="AM225">
        <v>3</v>
      </c>
      <c r="AN225" t="s">
        <v>700</v>
      </c>
      <c r="AU225">
        <v>4</v>
      </c>
      <c r="AV225" t="s">
        <v>888</v>
      </c>
    </row>
    <row r="226" spans="11:48" x14ac:dyDescent="0.2">
      <c r="AM226">
        <v>3</v>
      </c>
      <c r="AN226" t="s">
        <v>867</v>
      </c>
    </row>
    <row r="244" spans="1:53" x14ac:dyDescent="0.2">
      <c r="B244" t="s">
        <v>891</v>
      </c>
      <c r="C244" t="s">
        <v>527</v>
      </c>
      <c r="D244" t="s">
        <v>528</v>
      </c>
      <c r="E244" t="s">
        <v>529</v>
      </c>
      <c r="F244" t="s">
        <v>531</v>
      </c>
      <c r="G244" t="s">
        <v>530</v>
      </c>
      <c r="L244" t="s">
        <v>892</v>
      </c>
      <c r="M244" t="s">
        <v>527</v>
      </c>
      <c r="N244" t="s">
        <v>528</v>
      </c>
      <c r="O244" t="s">
        <v>529</v>
      </c>
      <c r="P244" t="s">
        <v>531</v>
      </c>
      <c r="Q244" t="s">
        <v>530</v>
      </c>
      <c r="V244" t="s">
        <v>893</v>
      </c>
      <c r="W244" t="s">
        <v>527</v>
      </c>
      <c r="X244" t="s">
        <v>528</v>
      </c>
      <c r="Y244" t="s">
        <v>529</v>
      </c>
      <c r="Z244" t="s">
        <v>531</v>
      </c>
      <c r="AA244" t="s">
        <v>530</v>
      </c>
      <c r="AF244" t="s">
        <v>894</v>
      </c>
      <c r="AG244" t="s">
        <v>527</v>
      </c>
      <c r="AH244" t="s">
        <v>528</v>
      </c>
      <c r="AI244" t="s">
        <v>529</v>
      </c>
      <c r="AJ244" t="s">
        <v>531</v>
      </c>
      <c r="AK244" t="s">
        <v>530</v>
      </c>
      <c r="AN244" t="s">
        <v>895</v>
      </c>
      <c r="AO244" t="s">
        <v>527</v>
      </c>
      <c r="AP244" t="s">
        <v>528</v>
      </c>
      <c r="AQ244" t="s">
        <v>529</v>
      </c>
      <c r="AR244" t="s">
        <v>531</v>
      </c>
      <c r="AS244" t="s">
        <v>530</v>
      </c>
      <c r="AV244" t="s">
        <v>896</v>
      </c>
      <c r="AW244" t="s">
        <v>527</v>
      </c>
      <c r="AX244" t="s">
        <v>528</v>
      </c>
      <c r="AY244" t="s">
        <v>529</v>
      </c>
      <c r="AZ244" t="s">
        <v>531</v>
      </c>
      <c r="BA244" t="s">
        <v>530</v>
      </c>
    </row>
    <row r="245" spans="1:53" x14ac:dyDescent="0.2">
      <c r="A245">
        <v>2</v>
      </c>
      <c r="B245" t="s">
        <v>897</v>
      </c>
      <c r="K245">
        <v>2</v>
      </c>
      <c r="L245" t="s">
        <v>920</v>
      </c>
      <c r="M245" t="s">
        <v>119</v>
      </c>
      <c r="N245" t="s">
        <v>921</v>
      </c>
      <c r="O245">
        <v>1</v>
      </c>
      <c r="P245">
        <v>1</v>
      </c>
      <c r="U245">
        <v>3</v>
      </c>
      <c r="V245" t="s">
        <v>938</v>
      </c>
      <c r="AE245">
        <v>3</v>
      </c>
      <c r="AF245" t="s">
        <v>955</v>
      </c>
      <c r="AG245" t="s">
        <v>62</v>
      </c>
      <c r="AI245">
        <v>1</v>
      </c>
      <c r="AM245">
        <v>3</v>
      </c>
      <c r="AN245" t="s">
        <v>976</v>
      </c>
      <c r="AU245">
        <v>1</v>
      </c>
      <c r="AV245" t="s">
        <v>995</v>
      </c>
    </row>
    <row r="246" spans="1:53" x14ac:dyDescent="0.2">
      <c r="A246">
        <v>3</v>
      </c>
      <c r="B246" t="s">
        <v>898</v>
      </c>
      <c r="K246">
        <v>2</v>
      </c>
      <c r="L246" t="s">
        <v>922</v>
      </c>
      <c r="M246" t="s">
        <v>1</v>
      </c>
      <c r="O246">
        <v>1</v>
      </c>
      <c r="U246">
        <v>3</v>
      </c>
      <c r="V246" t="s">
        <v>939</v>
      </c>
      <c r="W246" t="s">
        <v>940</v>
      </c>
      <c r="Y246">
        <v>2</v>
      </c>
      <c r="AE246">
        <v>3</v>
      </c>
      <c r="AF246" t="s">
        <v>956</v>
      </c>
      <c r="AH246" t="s">
        <v>699</v>
      </c>
      <c r="AJ246">
        <v>1</v>
      </c>
      <c r="AM246">
        <v>1</v>
      </c>
      <c r="AN246" t="s">
        <v>977</v>
      </c>
      <c r="AU246">
        <v>3</v>
      </c>
      <c r="AV246" t="s">
        <v>996</v>
      </c>
    </row>
    <row r="247" spans="1:53" x14ac:dyDescent="0.2">
      <c r="A247">
        <v>2</v>
      </c>
      <c r="B247" t="s">
        <v>899</v>
      </c>
      <c r="D247" t="s">
        <v>900</v>
      </c>
      <c r="F247">
        <v>1</v>
      </c>
      <c r="K247">
        <v>2</v>
      </c>
      <c r="L247" t="s">
        <v>923</v>
      </c>
      <c r="M247" t="s">
        <v>132</v>
      </c>
      <c r="O247">
        <v>1</v>
      </c>
      <c r="U247">
        <v>2</v>
      </c>
      <c r="V247" t="s">
        <v>941</v>
      </c>
      <c r="AE247">
        <v>2</v>
      </c>
      <c r="AF247" t="s">
        <v>957</v>
      </c>
      <c r="AM247">
        <v>2</v>
      </c>
      <c r="AN247" t="s">
        <v>978</v>
      </c>
      <c r="AU247">
        <v>3</v>
      </c>
      <c r="AV247" t="s">
        <v>996</v>
      </c>
    </row>
    <row r="248" spans="1:53" x14ac:dyDescent="0.2">
      <c r="A248">
        <v>2</v>
      </c>
      <c r="B248" t="s">
        <v>901</v>
      </c>
      <c r="C248" t="s">
        <v>19</v>
      </c>
      <c r="E248">
        <v>1</v>
      </c>
      <c r="K248">
        <v>2</v>
      </c>
      <c r="L248" t="s">
        <v>924</v>
      </c>
      <c r="N248" t="s">
        <v>925</v>
      </c>
      <c r="Q248">
        <v>1</v>
      </c>
      <c r="U248">
        <v>3</v>
      </c>
      <c r="V248" t="s">
        <v>942</v>
      </c>
      <c r="W248" t="s">
        <v>942</v>
      </c>
      <c r="Y248">
        <v>3</v>
      </c>
      <c r="AE248">
        <v>1</v>
      </c>
      <c r="AF248" t="s">
        <v>958</v>
      </c>
      <c r="AM248">
        <v>2</v>
      </c>
      <c r="AN248" t="s">
        <v>979</v>
      </c>
      <c r="AU248">
        <v>2</v>
      </c>
      <c r="AV248" t="s">
        <v>997</v>
      </c>
      <c r="AW248" t="s">
        <v>999</v>
      </c>
      <c r="AY248">
        <v>1</v>
      </c>
    </row>
    <row r="249" spans="1:53" x14ac:dyDescent="0.2">
      <c r="A249">
        <v>3</v>
      </c>
      <c r="B249" t="s">
        <v>902</v>
      </c>
      <c r="C249" t="s">
        <v>199</v>
      </c>
      <c r="E249">
        <v>1</v>
      </c>
      <c r="K249">
        <v>3</v>
      </c>
      <c r="L249" t="s">
        <v>926</v>
      </c>
      <c r="M249" t="s">
        <v>2</v>
      </c>
      <c r="O249">
        <v>1</v>
      </c>
      <c r="U249">
        <v>2</v>
      </c>
      <c r="V249" t="s">
        <v>941</v>
      </c>
      <c r="AE249">
        <v>3</v>
      </c>
      <c r="AF249" t="s">
        <v>959</v>
      </c>
      <c r="AG249" t="s">
        <v>2</v>
      </c>
      <c r="AI249">
        <v>1</v>
      </c>
      <c r="AM249">
        <v>3</v>
      </c>
      <c r="AN249" t="s">
        <v>976</v>
      </c>
      <c r="AU249">
        <v>1</v>
      </c>
      <c r="AV249" t="s">
        <v>55</v>
      </c>
      <c r="AW249" t="s">
        <v>55</v>
      </c>
      <c r="AY249">
        <v>1</v>
      </c>
    </row>
    <row r="250" spans="1:53" x14ac:dyDescent="0.2">
      <c r="A250">
        <v>3</v>
      </c>
      <c r="B250" t="s">
        <v>903</v>
      </c>
      <c r="C250" t="s">
        <v>100</v>
      </c>
      <c r="E250">
        <v>1</v>
      </c>
      <c r="K250">
        <v>1</v>
      </c>
      <c r="L250" t="s">
        <v>927</v>
      </c>
      <c r="U250">
        <v>3</v>
      </c>
      <c r="V250" t="s">
        <v>943</v>
      </c>
      <c r="AE250">
        <v>2</v>
      </c>
      <c r="AF250" t="s">
        <v>960</v>
      </c>
      <c r="AM250">
        <v>2</v>
      </c>
      <c r="AN250" t="s">
        <v>980</v>
      </c>
      <c r="AU250">
        <v>3</v>
      </c>
      <c r="AV250" t="s">
        <v>998</v>
      </c>
      <c r="AW250" t="s">
        <v>15</v>
      </c>
      <c r="AY250">
        <v>1</v>
      </c>
    </row>
    <row r="251" spans="1:53" x14ac:dyDescent="0.2">
      <c r="A251">
        <v>2</v>
      </c>
      <c r="B251" t="s">
        <v>904</v>
      </c>
      <c r="C251" t="s">
        <v>904</v>
      </c>
      <c r="E251">
        <v>1</v>
      </c>
      <c r="K251">
        <v>2</v>
      </c>
      <c r="L251" t="s">
        <v>928</v>
      </c>
      <c r="U251">
        <v>3</v>
      </c>
      <c r="V251" t="s">
        <v>944</v>
      </c>
      <c r="W251" t="s">
        <v>944</v>
      </c>
      <c r="Y251">
        <v>3</v>
      </c>
      <c r="AE251">
        <v>4</v>
      </c>
      <c r="AF251" t="s">
        <v>961</v>
      </c>
      <c r="AG251" t="s">
        <v>78</v>
      </c>
      <c r="AI251">
        <v>1</v>
      </c>
      <c r="AM251">
        <v>2</v>
      </c>
      <c r="AN251" t="s">
        <v>981</v>
      </c>
      <c r="AO251" t="s">
        <v>890</v>
      </c>
      <c r="AQ251">
        <v>1</v>
      </c>
      <c r="AU251">
        <v>2</v>
      </c>
      <c r="AV251" t="s">
        <v>1000</v>
      </c>
    </row>
    <row r="252" spans="1:53" x14ac:dyDescent="0.2">
      <c r="A252">
        <v>2</v>
      </c>
      <c r="B252" t="s">
        <v>905</v>
      </c>
      <c r="K252">
        <v>1</v>
      </c>
      <c r="L252" t="s">
        <v>929</v>
      </c>
      <c r="U252">
        <v>2</v>
      </c>
      <c r="V252" t="s">
        <v>262</v>
      </c>
      <c r="X252" t="s">
        <v>313</v>
      </c>
      <c r="AA252">
        <v>1</v>
      </c>
      <c r="AE252">
        <v>3</v>
      </c>
      <c r="AF252" t="s">
        <v>962</v>
      </c>
      <c r="AM252">
        <v>3</v>
      </c>
      <c r="AN252" t="s">
        <v>982</v>
      </c>
      <c r="AP252" t="s">
        <v>420</v>
      </c>
      <c r="AR252">
        <v>1</v>
      </c>
      <c r="AU252">
        <v>4</v>
      </c>
      <c r="AV252" t="s">
        <v>1001</v>
      </c>
    </row>
    <row r="253" spans="1:53" x14ac:dyDescent="0.2">
      <c r="A253">
        <v>2</v>
      </c>
      <c r="B253" t="s">
        <v>906</v>
      </c>
      <c r="C253" t="s">
        <v>77</v>
      </c>
      <c r="E253">
        <v>1</v>
      </c>
      <c r="K253">
        <v>3</v>
      </c>
      <c r="L253" t="s">
        <v>697</v>
      </c>
      <c r="M253" t="s">
        <v>139</v>
      </c>
      <c r="N253" t="s">
        <v>699</v>
      </c>
      <c r="O253">
        <v>1</v>
      </c>
      <c r="P253">
        <v>1</v>
      </c>
      <c r="U253">
        <v>1</v>
      </c>
      <c r="V253" t="s">
        <v>15</v>
      </c>
      <c r="AE253">
        <v>2</v>
      </c>
      <c r="AF253" t="s">
        <v>963</v>
      </c>
      <c r="AM253">
        <v>2</v>
      </c>
      <c r="AN253" t="s">
        <v>983</v>
      </c>
      <c r="AO253" t="s">
        <v>0</v>
      </c>
      <c r="AQ253">
        <v>1</v>
      </c>
      <c r="AU253">
        <v>2</v>
      </c>
      <c r="AV253" t="s">
        <v>786</v>
      </c>
    </row>
    <row r="254" spans="1:53" x14ac:dyDescent="0.2">
      <c r="A254">
        <v>1</v>
      </c>
      <c r="B254" t="s">
        <v>907</v>
      </c>
      <c r="K254">
        <v>2</v>
      </c>
      <c r="L254" t="s">
        <v>930</v>
      </c>
      <c r="U254">
        <v>2</v>
      </c>
      <c r="V254" t="s">
        <v>945</v>
      </c>
      <c r="AE254">
        <v>3</v>
      </c>
      <c r="AF254" t="s">
        <v>964</v>
      </c>
      <c r="AM254">
        <v>2</v>
      </c>
      <c r="AN254" t="s">
        <v>984</v>
      </c>
      <c r="AU254">
        <v>1</v>
      </c>
      <c r="AV254" t="s">
        <v>832</v>
      </c>
    </row>
    <row r="255" spans="1:53" x14ac:dyDescent="0.2">
      <c r="A255">
        <v>2</v>
      </c>
      <c r="B255" t="s">
        <v>908</v>
      </c>
      <c r="C255" t="s">
        <v>2</v>
      </c>
      <c r="E255">
        <v>1</v>
      </c>
      <c r="K255">
        <v>3</v>
      </c>
      <c r="L255" t="s">
        <v>931</v>
      </c>
      <c r="U255">
        <v>1</v>
      </c>
      <c r="V255" t="s">
        <v>946</v>
      </c>
      <c r="AE255">
        <v>1</v>
      </c>
      <c r="AF255" t="s">
        <v>965</v>
      </c>
      <c r="AM255">
        <v>1</v>
      </c>
      <c r="AN255" t="s">
        <v>985</v>
      </c>
      <c r="AU255">
        <v>3</v>
      </c>
      <c r="AV255" t="s">
        <v>1002</v>
      </c>
    </row>
    <row r="256" spans="1:53" x14ac:dyDescent="0.2">
      <c r="A256">
        <v>3</v>
      </c>
      <c r="B256" t="s">
        <v>909</v>
      </c>
      <c r="K256">
        <v>2</v>
      </c>
      <c r="L256" t="s">
        <v>932</v>
      </c>
      <c r="U256">
        <v>3</v>
      </c>
      <c r="V256" t="s">
        <v>947</v>
      </c>
      <c r="AE256">
        <v>1</v>
      </c>
      <c r="AF256" t="s">
        <v>966</v>
      </c>
      <c r="AM256">
        <v>1</v>
      </c>
      <c r="AN256" t="s">
        <v>24</v>
      </c>
      <c r="AO256" t="s">
        <v>24</v>
      </c>
      <c r="AQ256">
        <v>1</v>
      </c>
      <c r="AU256">
        <v>1</v>
      </c>
      <c r="AV256" t="s">
        <v>103</v>
      </c>
      <c r="AW256" t="s">
        <v>103</v>
      </c>
      <c r="AY256">
        <v>1</v>
      </c>
    </row>
    <row r="257" spans="1:53" x14ac:dyDescent="0.2">
      <c r="A257">
        <v>2</v>
      </c>
      <c r="B257" t="s">
        <v>910</v>
      </c>
      <c r="C257" t="s">
        <v>0</v>
      </c>
      <c r="E257">
        <v>1</v>
      </c>
      <c r="K257">
        <v>2</v>
      </c>
      <c r="L257" t="s">
        <v>933</v>
      </c>
      <c r="U257">
        <v>2</v>
      </c>
      <c r="V257" t="s">
        <v>948</v>
      </c>
      <c r="AE257">
        <v>2</v>
      </c>
      <c r="AF257" t="s">
        <v>968</v>
      </c>
      <c r="AM257">
        <v>2</v>
      </c>
      <c r="AN257" t="s">
        <v>986</v>
      </c>
      <c r="AO257" t="s">
        <v>38</v>
      </c>
      <c r="AQ257">
        <v>1</v>
      </c>
      <c r="AU257">
        <v>2</v>
      </c>
      <c r="AV257" t="s">
        <v>1003</v>
      </c>
    </row>
    <row r="258" spans="1:53" x14ac:dyDescent="0.2">
      <c r="A258">
        <v>2</v>
      </c>
      <c r="B258" t="s">
        <v>911</v>
      </c>
      <c r="C258" t="s">
        <v>1489</v>
      </c>
      <c r="E258">
        <v>3</v>
      </c>
      <c r="K258">
        <v>2</v>
      </c>
      <c r="L258" t="s">
        <v>901</v>
      </c>
      <c r="M258" t="s">
        <v>19</v>
      </c>
      <c r="O258">
        <v>1</v>
      </c>
      <c r="U258">
        <v>3</v>
      </c>
      <c r="V258" t="s">
        <v>949</v>
      </c>
      <c r="AE258">
        <v>3</v>
      </c>
      <c r="AF258" t="s">
        <v>969</v>
      </c>
      <c r="AM258">
        <v>3</v>
      </c>
      <c r="AN258" t="s">
        <v>987</v>
      </c>
      <c r="AP258" t="s">
        <v>612</v>
      </c>
      <c r="AR258">
        <v>1</v>
      </c>
      <c r="AU258">
        <v>2</v>
      </c>
      <c r="AV258" t="s">
        <v>1004</v>
      </c>
      <c r="AW258" t="s">
        <v>139</v>
      </c>
      <c r="AY258">
        <v>1</v>
      </c>
    </row>
    <row r="259" spans="1:53" x14ac:dyDescent="0.2">
      <c r="A259">
        <v>3</v>
      </c>
      <c r="B259" t="s">
        <v>912</v>
      </c>
      <c r="K259">
        <v>4</v>
      </c>
      <c r="L259" t="s">
        <v>934</v>
      </c>
      <c r="U259">
        <v>2</v>
      </c>
      <c r="V259" t="s">
        <v>950</v>
      </c>
      <c r="W259" t="s">
        <v>27</v>
      </c>
      <c r="Y259">
        <v>1</v>
      </c>
      <c r="AE259">
        <v>2</v>
      </c>
      <c r="AF259" t="s">
        <v>970</v>
      </c>
      <c r="AG259" t="s">
        <v>132</v>
      </c>
      <c r="AI259">
        <v>1</v>
      </c>
      <c r="AM259">
        <v>1</v>
      </c>
      <c r="AN259" t="s">
        <v>175</v>
      </c>
      <c r="AP259" t="s">
        <v>988</v>
      </c>
      <c r="AR259">
        <v>1</v>
      </c>
      <c r="AU259">
        <v>2</v>
      </c>
      <c r="AV259" t="s">
        <v>1005</v>
      </c>
    </row>
    <row r="260" spans="1:53" x14ac:dyDescent="0.2">
      <c r="A260">
        <v>4</v>
      </c>
      <c r="B260" t="s">
        <v>913</v>
      </c>
      <c r="C260" t="s">
        <v>8</v>
      </c>
      <c r="E260">
        <v>1</v>
      </c>
      <c r="K260">
        <v>2</v>
      </c>
      <c r="L260" t="s">
        <v>935</v>
      </c>
      <c r="N260" t="s">
        <v>1444</v>
      </c>
      <c r="Q260">
        <v>1</v>
      </c>
      <c r="U260">
        <v>2</v>
      </c>
      <c r="V260" t="s">
        <v>951</v>
      </c>
      <c r="AE260">
        <v>1</v>
      </c>
      <c r="AF260" t="s">
        <v>971</v>
      </c>
      <c r="AM260">
        <v>2</v>
      </c>
      <c r="AN260" t="s">
        <v>989</v>
      </c>
      <c r="AU260">
        <v>2</v>
      </c>
      <c r="AV260" t="s">
        <v>1006</v>
      </c>
    </row>
    <row r="261" spans="1:53" x14ac:dyDescent="0.2">
      <c r="A261">
        <v>2</v>
      </c>
      <c r="B261" t="s">
        <v>914</v>
      </c>
      <c r="C261" t="s">
        <v>32</v>
      </c>
      <c r="E261">
        <v>1</v>
      </c>
      <c r="K261">
        <v>3</v>
      </c>
      <c r="L261" t="s">
        <v>936</v>
      </c>
      <c r="M261" t="s">
        <v>2</v>
      </c>
      <c r="N261" t="s">
        <v>1444</v>
      </c>
      <c r="O261">
        <v>1</v>
      </c>
      <c r="P261">
        <v>1</v>
      </c>
      <c r="U261">
        <v>4</v>
      </c>
      <c r="V261" t="s">
        <v>952</v>
      </c>
      <c r="W261" t="s">
        <v>80</v>
      </c>
      <c r="Y261">
        <v>1</v>
      </c>
      <c r="AE261">
        <v>2</v>
      </c>
      <c r="AF261" t="s">
        <v>972</v>
      </c>
      <c r="AM261">
        <v>2</v>
      </c>
      <c r="AN261" t="s">
        <v>990</v>
      </c>
      <c r="AO261" t="s">
        <v>132</v>
      </c>
      <c r="AQ261">
        <v>1</v>
      </c>
      <c r="AU261">
        <v>1</v>
      </c>
      <c r="AV261" t="s">
        <v>1007</v>
      </c>
    </row>
    <row r="262" spans="1:53" x14ac:dyDescent="0.2">
      <c r="A262">
        <v>2</v>
      </c>
      <c r="B262" t="s">
        <v>915</v>
      </c>
      <c r="K262">
        <v>2</v>
      </c>
      <c r="L262" t="s">
        <v>937</v>
      </c>
      <c r="U262">
        <v>1</v>
      </c>
      <c r="V262" t="s">
        <v>890</v>
      </c>
      <c r="AE262">
        <v>2</v>
      </c>
      <c r="AF262" t="s">
        <v>973</v>
      </c>
      <c r="AG262" t="s">
        <v>171</v>
      </c>
      <c r="AI262">
        <v>1</v>
      </c>
      <c r="AM262">
        <v>2</v>
      </c>
      <c r="AN262" t="s">
        <v>991</v>
      </c>
      <c r="AU262">
        <v>2</v>
      </c>
      <c r="AV262" t="s">
        <v>1008</v>
      </c>
      <c r="AX262" t="s">
        <v>1009</v>
      </c>
      <c r="BA262">
        <v>2</v>
      </c>
    </row>
    <row r="263" spans="1:53" x14ac:dyDescent="0.2">
      <c r="A263">
        <v>4</v>
      </c>
      <c r="B263" t="s">
        <v>916</v>
      </c>
      <c r="C263" t="s">
        <v>49</v>
      </c>
      <c r="E263">
        <v>1</v>
      </c>
      <c r="K263">
        <v>1</v>
      </c>
      <c r="L263" t="s">
        <v>907</v>
      </c>
      <c r="U263">
        <v>4</v>
      </c>
      <c r="V263" t="s">
        <v>953</v>
      </c>
      <c r="W263" t="s">
        <v>1</v>
      </c>
      <c r="Y263">
        <v>1</v>
      </c>
      <c r="AE263">
        <v>2</v>
      </c>
      <c r="AF263" t="s">
        <v>974</v>
      </c>
      <c r="AM263">
        <v>2</v>
      </c>
      <c r="AN263" t="s">
        <v>534</v>
      </c>
      <c r="AO263" t="s">
        <v>132</v>
      </c>
      <c r="AQ263">
        <v>1</v>
      </c>
    </row>
    <row r="264" spans="1:53" x14ac:dyDescent="0.2">
      <c r="A264">
        <v>2</v>
      </c>
      <c r="B264" t="s">
        <v>917</v>
      </c>
      <c r="U264">
        <v>2</v>
      </c>
      <c r="V264" t="s">
        <v>954</v>
      </c>
      <c r="AE264">
        <v>1</v>
      </c>
      <c r="AF264" t="s">
        <v>975</v>
      </c>
      <c r="AM264">
        <v>2</v>
      </c>
      <c r="AN264" t="s">
        <v>362</v>
      </c>
    </row>
    <row r="265" spans="1:53" x14ac:dyDescent="0.2">
      <c r="A265">
        <v>2</v>
      </c>
      <c r="B265" t="s">
        <v>918</v>
      </c>
      <c r="AE265">
        <v>2</v>
      </c>
      <c r="AF265" t="s">
        <v>457</v>
      </c>
      <c r="AG265" t="s">
        <v>8</v>
      </c>
      <c r="AI265">
        <v>1</v>
      </c>
      <c r="AM265">
        <v>2</v>
      </c>
      <c r="AN265" t="s">
        <v>986</v>
      </c>
    </row>
    <row r="266" spans="1:53" x14ac:dyDescent="0.2">
      <c r="A266">
        <v>2</v>
      </c>
      <c r="B266" t="s">
        <v>919</v>
      </c>
      <c r="AM266">
        <v>2</v>
      </c>
      <c r="AN266" t="s">
        <v>992</v>
      </c>
    </row>
    <row r="267" spans="1:53" x14ac:dyDescent="0.2">
      <c r="AM267">
        <v>1</v>
      </c>
      <c r="AN267" t="s">
        <v>993</v>
      </c>
    </row>
    <row r="268" spans="1:53" x14ac:dyDescent="0.2">
      <c r="AM268">
        <v>1</v>
      </c>
      <c r="AN268" t="s">
        <v>994</v>
      </c>
    </row>
    <row r="284" spans="1:53" x14ac:dyDescent="0.2">
      <c r="B284" t="s">
        <v>1010</v>
      </c>
      <c r="C284" t="s">
        <v>527</v>
      </c>
      <c r="D284" t="s">
        <v>528</v>
      </c>
      <c r="E284" t="s">
        <v>529</v>
      </c>
      <c r="F284" t="s">
        <v>531</v>
      </c>
      <c r="G284" t="s">
        <v>530</v>
      </c>
      <c r="L284" t="s">
        <v>1011</v>
      </c>
      <c r="M284" t="s">
        <v>527</v>
      </c>
      <c r="N284" t="s">
        <v>528</v>
      </c>
      <c r="O284" t="s">
        <v>529</v>
      </c>
      <c r="P284" t="s">
        <v>531</v>
      </c>
      <c r="Q284" t="s">
        <v>530</v>
      </c>
      <c r="V284" t="s">
        <v>1012</v>
      </c>
      <c r="W284" t="s">
        <v>527</v>
      </c>
      <c r="X284" t="s">
        <v>528</v>
      </c>
      <c r="Y284" t="s">
        <v>529</v>
      </c>
      <c r="Z284" t="s">
        <v>531</v>
      </c>
      <c r="AA284" t="s">
        <v>530</v>
      </c>
      <c r="AF284" t="s">
        <v>1013</v>
      </c>
      <c r="AG284" t="s">
        <v>527</v>
      </c>
      <c r="AH284" t="s">
        <v>528</v>
      </c>
      <c r="AI284" t="s">
        <v>529</v>
      </c>
      <c r="AJ284" t="s">
        <v>531</v>
      </c>
      <c r="AK284" t="s">
        <v>530</v>
      </c>
      <c r="AN284" t="s">
        <v>1014</v>
      </c>
      <c r="AO284" t="s">
        <v>527</v>
      </c>
      <c r="AP284" t="s">
        <v>528</v>
      </c>
      <c r="AQ284" t="s">
        <v>529</v>
      </c>
      <c r="AR284" t="s">
        <v>531</v>
      </c>
      <c r="AS284" t="s">
        <v>530</v>
      </c>
      <c r="AV284" t="s">
        <v>1015</v>
      </c>
      <c r="AW284" t="s">
        <v>527</v>
      </c>
      <c r="AX284" t="s">
        <v>528</v>
      </c>
      <c r="AY284" t="s">
        <v>529</v>
      </c>
      <c r="AZ284" t="s">
        <v>531</v>
      </c>
      <c r="BA284" t="s">
        <v>530</v>
      </c>
    </row>
    <row r="285" spans="1:53" x14ac:dyDescent="0.2">
      <c r="A285">
        <v>2</v>
      </c>
      <c r="B285" t="s">
        <v>1016</v>
      </c>
      <c r="K285">
        <v>3</v>
      </c>
      <c r="L285" t="s">
        <v>1055</v>
      </c>
      <c r="U285">
        <v>1</v>
      </c>
      <c r="V285" t="s">
        <v>1083</v>
      </c>
      <c r="AE285">
        <v>3</v>
      </c>
      <c r="AF285" t="s">
        <v>1096</v>
      </c>
      <c r="AG285" t="s">
        <v>1097</v>
      </c>
      <c r="AI285">
        <v>2</v>
      </c>
      <c r="AM285">
        <v>2</v>
      </c>
      <c r="AN285" t="s">
        <v>539</v>
      </c>
      <c r="AO285" t="s">
        <v>6</v>
      </c>
      <c r="AQ285">
        <v>1</v>
      </c>
      <c r="AU285">
        <v>3</v>
      </c>
      <c r="AV285" t="s">
        <v>1130</v>
      </c>
      <c r="AW285" t="s">
        <v>41</v>
      </c>
      <c r="AY285">
        <v>1</v>
      </c>
    </row>
    <row r="286" spans="1:53" x14ac:dyDescent="0.2">
      <c r="A286">
        <v>3</v>
      </c>
      <c r="B286" t="s">
        <v>1017</v>
      </c>
      <c r="K286">
        <v>1</v>
      </c>
      <c r="L286" t="s">
        <v>929</v>
      </c>
      <c r="U286">
        <v>2</v>
      </c>
      <c r="V286" t="s">
        <v>1084</v>
      </c>
      <c r="AE286">
        <v>2</v>
      </c>
      <c r="AF286" t="s">
        <v>1098</v>
      </c>
      <c r="AM286">
        <v>3</v>
      </c>
      <c r="AN286" t="s">
        <v>1114</v>
      </c>
      <c r="AU286">
        <v>3</v>
      </c>
      <c r="AV286" t="s">
        <v>1131</v>
      </c>
      <c r="AW286" t="s">
        <v>41</v>
      </c>
      <c r="AY286">
        <v>1</v>
      </c>
    </row>
    <row r="287" spans="1:53" x14ac:dyDescent="0.2">
      <c r="A287">
        <v>3</v>
      </c>
      <c r="B287" t="s">
        <v>1018</v>
      </c>
      <c r="C287" t="s">
        <v>115</v>
      </c>
      <c r="D287" t="s">
        <v>495</v>
      </c>
      <c r="E287">
        <v>1</v>
      </c>
      <c r="F287">
        <v>1</v>
      </c>
      <c r="K287">
        <v>2</v>
      </c>
      <c r="L287" t="s">
        <v>1056</v>
      </c>
      <c r="M287" t="s">
        <v>174</v>
      </c>
      <c r="N287" t="s">
        <v>350</v>
      </c>
      <c r="O287">
        <v>1</v>
      </c>
      <c r="Q287">
        <v>1</v>
      </c>
      <c r="U287">
        <v>2</v>
      </c>
      <c r="V287" t="s">
        <v>1085</v>
      </c>
      <c r="W287" t="s">
        <v>120</v>
      </c>
      <c r="Y287">
        <v>1</v>
      </c>
      <c r="AE287">
        <v>3</v>
      </c>
      <c r="AF287" t="s">
        <v>1099</v>
      </c>
      <c r="AM287">
        <v>3</v>
      </c>
      <c r="AN287" t="s">
        <v>1115</v>
      </c>
      <c r="AU287">
        <v>2</v>
      </c>
      <c r="AV287" t="s">
        <v>973</v>
      </c>
      <c r="AW287" t="s">
        <v>171</v>
      </c>
      <c r="AY287">
        <v>1</v>
      </c>
    </row>
    <row r="288" spans="1:53" x14ac:dyDescent="0.2">
      <c r="A288">
        <v>4</v>
      </c>
      <c r="B288" t="s">
        <v>1019</v>
      </c>
      <c r="K288">
        <v>2</v>
      </c>
      <c r="L288" t="s">
        <v>1057</v>
      </c>
      <c r="U288">
        <v>3</v>
      </c>
      <c r="V288" t="s">
        <v>1086</v>
      </c>
      <c r="W288" t="s">
        <v>1089</v>
      </c>
      <c r="Y288">
        <v>2</v>
      </c>
      <c r="AE288">
        <v>2</v>
      </c>
      <c r="AF288" t="s">
        <v>1100</v>
      </c>
      <c r="AM288">
        <v>3</v>
      </c>
      <c r="AN288" t="s">
        <v>1116</v>
      </c>
      <c r="AU288">
        <v>2</v>
      </c>
      <c r="AV288" t="s">
        <v>1132</v>
      </c>
      <c r="AW288" t="s">
        <v>1132</v>
      </c>
      <c r="AY288">
        <v>2</v>
      </c>
    </row>
    <row r="289" spans="1:52" x14ac:dyDescent="0.2">
      <c r="A289">
        <v>3</v>
      </c>
      <c r="B289" t="s">
        <v>1020</v>
      </c>
      <c r="K289">
        <v>2</v>
      </c>
      <c r="L289" t="s">
        <v>1058</v>
      </c>
      <c r="M289" t="s">
        <v>27</v>
      </c>
      <c r="O289">
        <v>1</v>
      </c>
      <c r="U289">
        <v>2</v>
      </c>
      <c r="V289" t="s">
        <v>1087</v>
      </c>
      <c r="AE289">
        <v>4</v>
      </c>
      <c r="AF289" t="s">
        <v>1101</v>
      </c>
      <c r="AM289">
        <v>2</v>
      </c>
      <c r="AN289" t="s">
        <v>1117</v>
      </c>
      <c r="AU289">
        <v>2</v>
      </c>
      <c r="AV289" t="s">
        <v>1133</v>
      </c>
    </row>
    <row r="290" spans="1:52" x14ac:dyDescent="0.2">
      <c r="A290">
        <v>1</v>
      </c>
      <c r="B290" t="s">
        <v>70</v>
      </c>
      <c r="K290">
        <v>2</v>
      </c>
      <c r="L290" t="s">
        <v>1059</v>
      </c>
      <c r="U290">
        <v>3</v>
      </c>
      <c r="V290" t="s">
        <v>1088</v>
      </c>
      <c r="AE290">
        <v>2</v>
      </c>
      <c r="AF290" t="s">
        <v>1102</v>
      </c>
      <c r="AM290">
        <v>2</v>
      </c>
      <c r="AN290" t="s">
        <v>1118</v>
      </c>
      <c r="AO290" t="s">
        <v>168</v>
      </c>
      <c r="AQ290">
        <v>1</v>
      </c>
      <c r="AU290">
        <v>5</v>
      </c>
      <c r="AV290" t="s">
        <v>1134</v>
      </c>
    </row>
    <row r="291" spans="1:52" x14ac:dyDescent="0.2">
      <c r="A291">
        <v>4</v>
      </c>
      <c r="B291" t="s">
        <v>1021</v>
      </c>
      <c r="K291">
        <v>3</v>
      </c>
      <c r="L291" t="s">
        <v>1060</v>
      </c>
      <c r="M291" t="s">
        <v>172</v>
      </c>
      <c r="O291">
        <v>1</v>
      </c>
      <c r="U291">
        <v>2</v>
      </c>
      <c r="V291" t="s">
        <v>488</v>
      </c>
      <c r="AE291">
        <v>2</v>
      </c>
      <c r="AF291" t="s">
        <v>1103</v>
      </c>
      <c r="AG291" t="s">
        <v>49</v>
      </c>
      <c r="AI291">
        <v>1</v>
      </c>
      <c r="AM291">
        <v>2</v>
      </c>
      <c r="AN291" t="s">
        <v>1119</v>
      </c>
      <c r="AO291" t="s">
        <v>19</v>
      </c>
      <c r="AQ291">
        <v>1</v>
      </c>
      <c r="AU291">
        <v>2</v>
      </c>
      <c r="AV291" t="s">
        <v>1135</v>
      </c>
      <c r="AX291" t="s">
        <v>1444</v>
      </c>
      <c r="AZ291">
        <v>1</v>
      </c>
    </row>
    <row r="292" spans="1:52" x14ac:dyDescent="0.2">
      <c r="A292">
        <v>2</v>
      </c>
      <c r="B292" t="s">
        <v>923</v>
      </c>
      <c r="C292" t="s">
        <v>132</v>
      </c>
      <c r="E292">
        <v>1</v>
      </c>
      <c r="K292">
        <v>2</v>
      </c>
      <c r="L292" t="s">
        <v>1061</v>
      </c>
      <c r="N292" t="s">
        <v>336</v>
      </c>
      <c r="P292">
        <v>1</v>
      </c>
      <c r="U292">
        <v>4</v>
      </c>
      <c r="V292" t="s">
        <v>1090</v>
      </c>
      <c r="AE292">
        <v>3</v>
      </c>
      <c r="AF292" t="s">
        <v>1104</v>
      </c>
      <c r="AG292" t="s">
        <v>32</v>
      </c>
      <c r="AI292">
        <v>1</v>
      </c>
      <c r="AM292">
        <v>2</v>
      </c>
      <c r="AN292" t="s">
        <v>1120</v>
      </c>
      <c r="AU292">
        <v>3</v>
      </c>
      <c r="AV292" t="s">
        <v>1136</v>
      </c>
      <c r="AW292" t="s">
        <v>168</v>
      </c>
      <c r="AY292">
        <v>1</v>
      </c>
    </row>
    <row r="293" spans="1:52" x14ac:dyDescent="0.2">
      <c r="A293">
        <v>3</v>
      </c>
      <c r="B293" t="s">
        <v>1022</v>
      </c>
      <c r="D293" t="s">
        <v>316</v>
      </c>
      <c r="F293">
        <v>1</v>
      </c>
      <c r="K293">
        <v>3</v>
      </c>
      <c r="L293" t="s">
        <v>1062</v>
      </c>
      <c r="U293">
        <v>3</v>
      </c>
      <c r="V293" t="s">
        <v>1091</v>
      </c>
      <c r="AE293">
        <v>1</v>
      </c>
      <c r="AF293" t="s">
        <v>135</v>
      </c>
      <c r="AG293" t="s">
        <v>135</v>
      </c>
      <c r="AI293">
        <v>1</v>
      </c>
      <c r="AM293">
        <v>2</v>
      </c>
      <c r="AN293" t="s">
        <v>1121</v>
      </c>
      <c r="AU293">
        <v>2</v>
      </c>
      <c r="AV293" t="s">
        <v>1137</v>
      </c>
      <c r="AX293" t="s">
        <v>316</v>
      </c>
      <c r="AZ293">
        <v>1</v>
      </c>
    </row>
    <row r="294" spans="1:52" x14ac:dyDescent="0.2">
      <c r="A294">
        <v>1</v>
      </c>
      <c r="B294" t="s">
        <v>1023</v>
      </c>
      <c r="K294">
        <v>1</v>
      </c>
      <c r="L294" t="s">
        <v>636</v>
      </c>
      <c r="U294">
        <v>3</v>
      </c>
      <c r="V294" t="s">
        <v>1092</v>
      </c>
      <c r="AE294">
        <v>3</v>
      </c>
      <c r="AF294" t="s">
        <v>1105</v>
      </c>
      <c r="AG294" t="s">
        <v>1</v>
      </c>
      <c r="AI294">
        <v>1</v>
      </c>
      <c r="AM294">
        <v>3</v>
      </c>
      <c r="AN294" t="s">
        <v>1122</v>
      </c>
      <c r="AU294">
        <v>1</v>
      </c>
      <c r="AV294" t="s">
        <v>125</v>
      </c>
      <c r="AX294" t="s">
        <v>876</v>
      </c>
      <c r="AZ294">
        <v>1</v>
      </c>
    </row>
    <row r="295" spans="1:52" x14ac:dyDescent="0.2">
      <c r="A295">
        <v>1</v>
      </c>
      <c r="B295" t="s">
        <v>63</v>
      </c>
      <c r="K295">
        <v>2</v>
      </c>
      <c r="L295" t="s">
        <v>705</v>
      </c>
      <c r="M295" t="s">
        <v>62</v>
      </c>
      <c r="O295">
        <v>1</v>
      </c>
      <c r="U295">
        <v>3</v>
      </c>
      <c r="V295" t="s">
        <v>1093</v>
      </c>
      <c r="AE295">
        <v>1</v>
      </c>
      <c r="AF295" t="s">
        <v>1106</v>
      </c>
      <c r="AH295" t="s">
        <v>336</v>
      </c>
      <c r="AJ295">
        <v>1</v>
      </c>
      <c r="AM295">
        <v>2</v>
      </c>
      <c r="AN295" t="s">
        <v>1123</v>
      </c>
      <c r="AU295">
        <v>4</v>
      </c>
      <c r="AV295" t="s">
        <v>1138</v>
      </c>
    </row>
    <row r="296" spans="1:52" x14ac:dyDescent="0.2">
      <c r="A296">
        <v>4</v>
      </c>
      <c r="B296" t="s">
        <v>1024</v>
      </c>
      <c r="K296">
        <v>1</v>
      </c>
      <c r="L296" t="s">
        <v>220</v>
      </c>
      <c r="U296">
        <v>2</v>
      </c>
      <c r="V296" t="s">
        <v>1094</v>
      </c>
      <c r="AE296">
        <v>2</v>
      </c>
      <c r="AF296" t="s">
        <v>1107</v>
      </c>
      <c r="AM296">
        <v>3</v>
      </c>
      <c r="AN296" t="s">
        <v>1124</v>
      </c>
      <c r="AO296" t="s">
        <v>62</v>
      </c>
      <c r="AQ296">
        <v>1</v>
      </c>
      <c r="AU296">
        <v>2</v>
      </c>
      <c r="AV296" t="s">
        <v>1139</v>
      </c>
      <c r="AW296" t="s">
        <v>132</v>
      </c>
      <c r="AY296">
        <v>1</v>
      </c>
    </row>
    <row r="297" spans="1:52" x14ac:dyDescent="0.2">
      <c r="A297">
        <v>2</v>
      </c>
      <c r="B297" t="s">
        <v>1025</v>
      </c>
      <c r="D297" t="s">
        <v>1026</v>
      </c>
      <c r="F297">
        <v>1</v>
      </c>
      <c r="K297">
        <v>2</v>
      </c>
      <c r="L297" t="s">
        <v>1063</v>
      </c>
      <c r="N297" t="s">
        <v>1064</v>
      </c>
      <c r="Q297">
        <v>1</v>
      </c>
      <c r="U297">
        <v>2</v>
      </c>
      <c r="V297" t="s">
        <v>870</v>
      </c>
      <c r="AE297">
        <v>2</v>
      </c>
      <c r="AF297" t="s">
        <v>1108</v>
      </c>
      <c r="AM297">
        <v>3</v>
      </c>
      <c r="AN297" t="s">
        <v>1125</v>
      </c>
      <c r="AO297" t="s">
        <v>119</v>
      </c>
      <c r="AQ297">
        <v>1</v>
      </c>
      <c r="AU297">
        <v>1</v>
      </c>
      <c r="AV297" t="s">
        <v>1140</v>
      </c>
    </row>
    <row r="298" spans="1:52" x14ac:dyDescent="0.2">
      <c r="A298">
        <v>2</v>
      </c>
      <c r="B298" t="s">
        <v>1027</v>
      </c>
      <c r="K298">
        <v>2</v>
      </c>
      <c r="L298" t="s">
        <v>1065</v>
      </c>
      <c r="U298">
        <v>2</v>
      </c>
      <c r="V298" t="s">
        <v>1095</v>
      </c>
      <c r="W298" t="s">
        <v>35</v>
      </c>
      <c r="Y298">
        <v>1</v>
      </c>
      <c r="AE298">
        <v>3</v>
      </c>
      <c r="AF298" t="s">
        <v>1109</v>
      </c>
      <c r="AM298">
        <v>3</v>
      </c>
      <c r="AN298" t="s">
        <v>1126</v>
      </c>
      <c r="AU298">
        <v>3</v>
      </c>
      <c r="AV298" t="s">
        <v>1141</v>
      </c>
    </row>
    <row r="299" spans="1:52" x14ac:dyDescent="0.2">
      <c r="A299">
        <v>2</v>
      </c>
      <c r="B299" t="s">
        <v>1028</v>
      </c>
      <c r="K299">
        <v>3</v>
      </c>
      <c r="L299" t="s">
        <v>1066</v>
      </c>
      <c r="M299" t="s">
        <v>158</v>
      </c>
      <c r="O299">
        <v>1</v>
      </c>
      <c r="AE299">
        <v>3</v>
      </c>
      <c r="AF299" t="s">
        <v>1110</v>
      </c>
      <c r="AG299" t="s">
        <v>1111</v>
      </c>
      <c r="AI299">
        <v>1</v>
      </c>
      <c r="AM299">
        <v>2</v>
      </c>
      <c r="AN299" t="s">
        <v>1127</v>
      </c>
      <c r="AU299">
        <v>3</v>
      </c>
      <c r="AV299" t="s">
        <v>1142</v>
      </c>
    </row>
    <row r="300" spans="1:52" x14ac:dyDescent="0.2">
      <c r="A300">
        <v>3</v>
      </c>
      <c r="B300" t="s">
        <v>1029</v>
      </c>
      <c r="C300" t="s">
        <v>2</v>
      </c>
      <c r="E300">
        <v>1</v>
      </c>
      <c r="K300">
        <v>2</v>
      </c>
      <c r="L300" t="s">
        <v>1067</v>
      </c>
      <c r="AE300">
        <v>2</v>
      </c>
      <c r="AF300" t="s">
        <v>1112</v>
      </c>
      <c r="AM300">
        <v>1</v>
      </c>
      <c r="AN300" t="s">
        <v>76</v>
      </c>
      <c r="AO300" t="s">
        <v>76</v>
      </c>
      <c r="AQ300">
        <v>1</v>
      </c>
      <c r="AU300">
        <v>2</v>
      </c>
      <c r="AV300" t="s">
        <v>1143</v>
      </c>
    </row>
    <row r="301" spans="1:52" x14ac:dyDescent="0.2">
      <c r="A301">
        <v>2</v>
      </c>
      <c r="B301" t="s">
        <v>937</v>
      </c>
      <c r="K301">
        <v>3</v>
      </c>
      <c r="L301" t="s">
        <v>1068</v>
      </c>
      <c r="AE301">
        <v>3</v>
      </c>
      <c r="AF301" t="s">
        <v>1113</v>
      </c>
      <c r="AM301">
        <v>2</v>
      </c>
      <c r="AN301" t="s">
        <v>1128</v>
      </c>
      <c r="AU301">
        <v>1</v>
      </c>
      <c r="AV301" t="s">
        <v>1144</v>
      </c>
    </row>
    <row r="302" spans="1:52" x14ac:dyDescent="0.2">
      <c r="A302">
        <v>3</v>
      </c>
      <c r="B302" t="s">
        <v>1030</v>
      </c>
      <c r="C302" t="s">
        <v>27</v>
      </c>
      <c r="E302">
        <v>1</v>
      </c>
      <c r="K302">
        <v>1</v>
      </c>
      <c r="L302" t="s">
        <v>24</v>
      </c>
      <c r="AM302">
        <v>2</v>
      </c>
      <c r="AN302" t="s">
        <v>794</v>
      </c>
      <c r="AU302">
        <v>2</v>
      </c>
      <c r="AV302" t="s">
        <v>1145</v>
      </c>
      <c r="AW302" t="s">
        <v>0</v>
      </c>
      <c r="AY302">
        <v>1</v>
      </c>
    </row>
    <row r="303" spans="1:52" x14ac:dyDescent="0.2">
      <c r="A303">
        <v>2</v>
      </c>
      <c r="B303" t="s">
        <v>1031</v>
      </c>
      <c r="C303" t="s">
        <v>2</v>
      </c>
      <c r="E303">
        <v>1</v>
      </c>
      <c r="K303">
        <v>2</v>
      </c>
      <c r="L303" t="s">
        <v>1069</v>
      </c>
      <c r="AM303">
        <v>2</v>
      </c>
      <c r="AN303" t="s">
        <v>1129</v>
      </c>
      <c r="AU303">
        <v>2</v>
      </c>
      <c r="AV303" t="s">
        <v>723</v>
      </c>
    </row>
    <row r="304" spans="1:52" x14ac:dyDescent="0.2">
      <c r="A304">
        <v>3</v>
      </c>
      <c r="B304" t="s">
        <v>1032</v>
      </c>
      <c r="K304">
        <v>2</v>
      </c>
      <c r="L304" t="s">
        <v>1070</v>
      </c>
      <c r="N304" t="s">
        <v>307</v>
      </c>
      <c r="P304">
        <v>1</v>
      </c>
      <c r="AU304">
        <v>1</v>
      </c>
      <c r="AV304" t="s">
        <v>1146</v>
      </c>
    </row>
    <row r="305" spans="1:16" x14ac:dyDescent="0.2">
      <c r="A305">
        <v>3</v>
      </c>
      <c r="B305" t="s">
        <v>1034</v>
      </c>
      <c r="K305">
        <v>2</v>
      </c>
      <c r="L305" t="s">
        <v>716</v>
      </c>
      <c r="N305" t="s">
        <v>1444</v>
      </c>
      <c r="P305">
        <v>1</v>
      </c>
    </row>
    <row r="306" spans="1:16" x14ac:dyDescent="0.2">
      <c r="A306">
        <v>3</v>
      </c>
      <c r="B306" t="s">
        <v>1035</v>
      </c>
      <c r="C306" t="s">
        <v>115</v>
      </c>
      <c r="E306">
        <v>1</v>
      </c>
      <c r="K306">
        <v>1</v>
      </c>
      <c r="L306" t="s">
        <v>77</v>
      </c>
    </row>
    <row r="307" spans="1:16" x14ac:dyDescent="0.2">
      <c r="A307">
        <v>2</v>
      </c>
      <c r="B307" t="s">
        <v>1036</v>
      </c>
      <c r="K307">
        <v>2</v>
      </c>
      <c r="L307" t="s">
        <v>1071</v>
      </c>
    </row>
    <row r="308" spans="1:16" x14ac:dyDescent="0.2">
      <c r="A308">
        <v>2</v>
      </c>
      <c r="B308" t="s">
        <v>1037</v>
      </c>
      <c r="C308" t="s">
        <v>132</v>
      </c>
      <c r="E308">
        <v>1</v>
      </c>
      <c r="K308">
        <v>1</v>
      </c>
      <c r="L308" t="s">
        <v>1072</v>
      </c>
    </row>
    <row r="309" spans="1:16" x14ac:dyDescent="0.2">
      <c r="A309">
        <v>2</v>
      </c>
      <c r="B309" t="s">
        <v>539</v>
      </c>
      <c r="C309" t="s">
        <v>6</v>
      </c>
      <c r="E309">
        <v>1</v>
      </c>
      <c r="K309">
        <v>2</v>
      </c>
      <c r="L309" t="s">
        <v>1073</v>
      </c>
    </row>
    <row r="310" spans="1:16" x14ac:dyDescent="0.2">
      <c r="A310">
        <v>4</v>
      </c>
      <c r="B310" t="s">
        <v>1038</v>
      </c>
      <c r="D310" t="s">
        <v>307</v>
      </c>
      <c r="F310">
        <v>1</v>
      </c>
      <c r="K310">
        <v>3</v>
      </c>
      <c r="L310" t="s">
        <v>1074</v>
      </c>
    </row>
    <row r="311" spans="1:16" x14ac:dyDescent="0.2">
      <c r="A311">
        <v>1</v>
      </c>
      <c r="B311" t="s">
        <v>52</v>
      </c>
      <c r="K311">
        <v>3</v>
      </c>
      <c r="L311" t="s">
        <v>1075</v>
      </c>
      <c r="M311" t="s">
        <v>2</v>
      </c>
      <c r="O311">
        <v>1</v>
      </c>
    </row>
    <row r="312" spans="1:16" x14ac:dyDescent="0.2">
      <c r="A312">
        <v>3</v>
      </c>
      <c r="B312" t="s">
        <v>1039</v>
      </c>
      <c r="C312" t="s">
        <v>1039</v>
      </c>
      <c r="E312">
        <v>3</v>
      </c>
      <c r="K312">
        <v>3</v>
      </c>
      <c r="L312" t="s">
        <v>1076</v>
      </c>
      <c r="M312" t="s">
        <v>44</v>
      </c>
      <c r="O312">
        <v>1</v>
      </c>
    </row>
    <row r="313" spans="1:16" x14ac:dyDescent="0.2">
      <c r="A313">
        <v>3</v>
      </c>
      <c r="B313" t="s">
        <v>1040</v>
      </c>
      <c r="K313">
        <v>2</v>
      </c>
      <c r="L313" t="s">
        <v>1077</v>
      </c>
    </row>
    <row r="314" spans="1:16" x14ac:dyDescent="0.2">
      <c r="A314">
        <v>4</v>
      </c>
      <c r="B314" t="s">
        <v>1041</v>
      </c>
      <c r="K314">
        <v>1</v>
      </c>
      <c r="L314" t="s">
        <v>7</v>
      </c>
    </row>
    <row r="315" spans="1:16" x14ac:dyDescent="0.2">
      <c r="A315">
        <v>2</v>
      </c>
      <c r="B315" t="s">
        <v>1042</v>
      </c>
      <c r="K315">
        <v>3</v>
      </c>
      <c r="L315" t="s">
        <v>1078</v>
      </c>
    </row>
    <row r="316" spans="1:16" x14ac:dyDescent="0.2">
      <c r="A316">
        <v>3</v>
      </c>
      <c r="B316" t="s">
        <v>1043</v>
      </c>
      <c r="K316">
        <v>2</v>
      </c>
      <c r="L316" t="s">
        <v>1079</v>
      </c>
    </row>
    <row r="317" spans="1:16" x14ac:dyDescent="0.2">
      <c r="A317">
        <v>3</v>
      </c>
      <c r="B317" t="s">
        <v>1044</v>
      </c>
      <c r="D317" t="s">
        <v>1045</v>
      </c>
      <c r="F317">
        <v>1</v>
      </c>
      <c r="K317">
        <v>3</v>
      </c>
      <c r="L317" t="s">
        <v>1080</v>
      </c>
      <c r="M317" t="s">
        <v>36</v>
      </c>
      <c r="O317">
        <v>1</v>
      </c>
    </row>
    <row r="318" spans="1:16" x14ac:dyDescent="0.2">
      <c r="A318">
        <v>2</v>
      </c>
      <c r="B318" t="s">
        <v>1046</v>
      </c>
      <c r="K318">
        <v>2</v>
      </c>
      <c r="L318" t="s">
        <v>1081</v>
      </c>
    </row>
    <row r="319" spans="1:16" x14ac:dyDescent="0.2">
      <c r="A319">
        <v>2</v>
      </c>
      <c r="B319" t="s">
        <v>1047</v>
      </c>
      <c r="K319">
        <v>2</v>
      </c>
      <c r="L319" t="s">
        <v>1082</v>
      </c>
    </row>
    <row r="320" spans="1:16" x14ac:dyDescent="0.2">
      <c r="A320">
        <v>1</v>
      </c>
      <c r="B320" t="s">
        <v>1048</v>
      </c>
    </row>
    <row r="321" spans="1:53" x14ac:dyDescent="0.2">
      <c r="A321">
        <v>3</v>
      </c>
      <c r="B321" t="s">
        <v>1049</v>
      </c>
    </row>
    <row r="322" spans="1:53" x14ac:dyDescent="0.2">
      <c r="A322">
        <v>2</v>
      </c>
      <c r="B322" t="s">
        <v>1050</v>
      </c>
    </row>
    <row r="323" spans="1:53" x14ac:dyDescent="0.2">
      <c r="A323">
        <v>3</v>
      </c>
      <c r="B323" t="s">
        <v>1051</v>
      </c>
    </row>
    <row r="324" spans="1:53" x14ac:dyDescent="0.2">
      <c r="A324">
        <v>2</v>
      </c>
      <c r="B324" t="s">
        <v>1052</v>
      </c>
    </row>
    <row r="325" spans="1:53" x14ac:dyDescent="0.2">
      <c r="A325">
        <v>1</v>
      </c>
      <c r="B325" t="s">
        <v>1053</v>
      </c>
    </row>
    <row r="326" spans="1:53" x14ac:dyDescent="0.2">
      <c r="A326">
        <v>3</v>
      </c>
      <c r="B326" t="s">
        <v>1054</v>
      </c>
    </row>
    <row r="334" spans="1:53" x14ac:dyDescent="0.2">
      <c r="B334" t="s">
        <v>1147</v>
      </c>
      <c r="C334" t="s">
        <v>527</v>
      </c>
      <c r="D334" t="s">
        <v>528</v>
      </c>
      <c r="E334" t="s">
        <v>529</v>
      </c>
      <c r="F334" t="s">
        <v>531</v>
      </c>
      <c r="G334" t="s">
        <v>530</v>
      </c>
      <c r="L334" t="s">
        <v>1148</v>
      </c>
      <c r="M334" t="s">
        <v>527</v>
      </c>
      <c r="N334" t="s">
        <v>528</v>
      </c>
      <c r="O334" t="s">
        <v>529</v>
      </c>
      <c r="P334" t="s">
        <v>531</v>
      </c>
      <c r="Q334" t="s">
        <v>530</v>
      </c>
      <c r="V334" t="s">
        <v>1149</v>
      </c>
      <c r="W334" t="s">
        <v>527</v>
      </c>
      <c r="X334" t="s">
        <v>528</v>
      </c>
      <c r="Y334" t="s">
        <v>529</v>
      </c>
      <c r="Z334" t="s">
        <v>531</v>
      </c>
      <c r="AA334" t="s">
        <v>530</v>
      </c>
      <c r="AF334" t="s">
        <v>1150</v>
      </c>
      <c r="AG334" t="s">
        <v>527</v>
      </c>
      <c r="AH334" t="s">
        <v>528</v>
      </c>
      <c r="AI334" t="s">
        <v>529</v>
      </c>
      <c r="AJ334" t="s">
        <v>531</v>
      </c>
      <c r="AK334" t="s">
        <v>530</v>
      </c>
      <c r="AN334" t="s">
        <v>1151</v>
      </c>
      <c r="AO334" t="s">
        <v>527</v>
      </c>
      <c r="AP334" t="s">
        <v>528</v>
      </c>
      <c r="AQ334" t="s">
        <v>529</v>
      </c>
      <c r="AR334" t="s">
        <v>531</v>
      </c>
      <c r="AS334" t="s">
        <v>530</v>
      </c>
      <c r="AV334" t="s">
        <v>1152</v>
      </c>
      <c r="AW334" t="s">
        <v>527</v>
      </c>
      <c r="AX334" t="s">
        <v>528</v>
      </c>
      <c r="AY334" t="s">
        <v>529</v>
      </c>
      <c r="AZ334" t="s">
        <v>531</v>
      </c>
      <c r="BA334" t="s">
        <v>530</v>
      </c>
    </row>
    <row r="335" spans="1:53" x14ac:dyDescent="0.2">
      <c r="A335">
        <v>1</v>
      </c>
      <c r="B335" t="s">
        <v>58</v>
      </c>
      <c r="C335" t="s">
        <v>58</v>
      </c>
      <c r="E335">
        <v>1</v>
      </c>
      <c r="K335">
        <v>2</v>
      </c>
      <c r="L335" t="s">
        <v>1160</v>
      </c>
      <c r="M335" t="s">
        <v>6</v>
      </c>
      <c r="O335">
        <v>1</v>
      </c>
      <c r="U335">
        <v>2</v>
      </c>
      <c r="V335" t="s">
        <v>1176</v>
      </c>
      <c r="W335" t="s">
        <v>49</v>
      </c>
      <c r="Y335">
        <v>1</v>
      </c>
      <c r="AE335">
        <v>3</v>
      </c>
      <c r="AF335" t="s">
        <v>1190</v>
      </c>
      <c r="AG335" t="s">
        <v>32</v>
      </c>
      <c r="AI335">
        <v>1</v>
      </c>
      <c r="AM335">
        <v>3</v>
      </c>
      <c r="AN335" t="s">
        <v>1204</v>
      </c>
      <c r="AO335" t="s">
        <v>140</v>
      </c>
      <c r="AQ335">
        <v>1</v>
      </c>
      <c r="AU335">
        <v>2</v>
      </c>
      <c r="AV335" t="s">
        <v>1220</v>
      </c>
      <c r="AW335" t="s">
        <v>177</v>
      </c>
      <c r="AY335">
        <v>1</v>
      </c>
    </row>
    <row r="336" spans="1:53" x14ac:dyDescent="0.2">
      <c r="A336">
        <v>2</v>
      </c>
      <c r="B336" t="s">
        <v>1153</v>
      </c>
      <c r="K336">
        <v>3</v>
      </c>
      <c r="L336" t="s">
        <v>942</v>
      </c>
      <c r="M336" t="s">
        <v>1161</v>
      </c>
      <c r="O336">
        <v>2</v>
      </c>
      <c r="U336">
        <v>2</v>
      </c>
      <c r="V336" t="s">
        <v>1177</v>
      </c>
      <c r="W336" t="s">
        <v>115</v>
      </c>
      <c r="Y336">
        <v>1</v>
      </c>
      <c r="AE336">
        <v>3</v>
      </c>
      <c r="AF336" t="s">
        <v>1190</v>
      </c>
      <c r="AG336" t="s">
        <v>32</v>
      </c>
      <c r="AI336">
        <v>1</v>
      </c>
      <c r="AM336">
        <v>2</v>
      </c>
      <c r="AN336" t="s">
        <v>1205</v>
      </c>
      <c r="AU336">
        <v>2</v>
      </c>
      <c r="AV336" t="s">
        <v>1221</v>
      </c>
      <c r="AX336" t="s">
        <v>307</v>
      </c>
      <c r="AZ336">
        <v>1</v>
      </c>
    </row>
    <row r="337" spans="1:51" x14ac:dyDescent="0.2">
      <c r="A337">
        <v>2</v>
      </c>
      <c r="B337" t="s">
        <v>1154</v>
      </c>
      <c r="C337" t="s">
        <v>58</v>
      </c>
      <c r="E337">
        <v>1</v>
      </c>
      <c r="K337">
        <v>2</v>
      </c>
      <c r="L337" t="s">
        <v>1162</v>
      </c>
      <c r="U337">
        <v>1</v>
      </c>
      <c r="V337" t="s">
        <v>20</v>
      </c>
      <c r="X337" t="s">
        <v>317</v>
      </c>
      <c r="AA337">
        <v>1</v>
      </c>
      <c r="AE337">
        <v>2</v>
      </c>
      <c r="AF337" t="s">
        <v>1191</v>
      </c>
      <c r="AM337">
        <v>3</v>
      </c>
      <c r="AN337" t="s">
        <v>1206</v>
      </c>
      <c r="AU337">
        <v>4</v>
      </c>
      <c r="AV337" t="s">
        <v>1222</v>
      </c>
    </row>
    <row r="338" spans="1:51" x14ac:dyDescent="0.2">
      <c r="A338">
        <v>2</v>
      </c>
      <c r="B338" t="s">
        <v>1155</v>
      </c>
      <c r="C338" t="s">
        <v>2</v>
      </c>
      <c r="E338">
        <v>1</v>
      </c>
      <c r="K338">
        <v>2</v>
      </c>
      <c r="L338" t="s">
        <v>1163</v>
      </c>
      <c r="M338" t="s">
        <v>132</v>
      </c>
      <c r="O338">
        <v>1</v>
      </c>
      <c r="U338">
        <v>1</v>
      </c>
      <c r="V338" t="s">
        <v>24</v>
      </c>
      <c r="AE338">
        <v>2</v>
      </c>
      <c r="AF338" t="s">
        <v>1192</v>
      </c>
      <c r="AM338">
        <v>3</v>
      </c>
      <c r="AN338" t="s">
        <v>1207</v>
      </c>
      <c r="AU338">
        <v>2</v>
      </c>
      <c r="AV338" t="s">
        <v>1223</v>
      </c>
      <c r="AW338" t="s">
        <v>168</v>
      </c>
      <c r="AY338">
        <v>1</v>
      </c>
    </row>
    <row r="339" spans="1:51" x14ac:dyDescent="0.2">
      <c r="A339">
        <v>1</v>
      </c>
      <c r="B339" t="s">
        <v>1156</v>
      </c>
      <c r="K339">
        <v>3</v>
      </c>
      <c r="L339" t="s">
        <v>1164</v>
      </c>
      <c r="M339" t="s">
        <v>1165</v>
      </c>
      <c r="O339">
        <v>2</v>
      </c>
      <c r="U339">
        <v>2</v>
      </c>
      <c r="V339" t="s">
        <v>1176</v>
      </c>
      <c r="W339" t="s">
        <v>49</v>
      </c>
      <c r="Y339">
        <v>1</v>
      </c>
      <c r="AE339">
        <v>1</v>
      </c>
      <c r="AF339" t="s">
        <v>130</v>
      </c>
      <c r="AG339" t="s">
        <v>130</v>
      </c>
      <c r="AI339">
        <v>1</v>
      </c>
      <c r="AM339">
        <v>1</v>
      </c>
      <c r="AN339" t="s">
        <v>196</v>
      </c>
      <c r="AP339" t="s">
        <v>495</v>
      </c>
      <c r="AR339">
        <v>1</v>
      </c>
      <c r="AU339">
        <v>2</v>
      </c>
      <c r="AV339" t="s">
        <v>1224</v>
      </c>
    </row>
    <row r="340" spans="1:51" x14ac:dyDescent="0.2">
      <c r="A340">
        <v>1</v>
      </c>
      <c r="B340" t="s">
        <v>907</v>
      </c>
      <c r="K340">
        <v>3</v>
      </c>
      <c r="L340" t="s">
        <v>1166</v>
      </c>
      <c r="U340">
        <v>2</v>
      </c>
      <c r="V340" t="s">
        <v>1178</v>
      </c>
      <c r="AE340">
        <v>3</v>
      </c>
      <c r="AF340" t="s">
        <v>1193</v>
      </c>
      <c r="AG340" t="s">
        <v>120</v>
      </c>
      <c r="AI340">
        <v>1</v>
      </c>
      <c r="AM340">
        <v>4</v>
      </c>
      <c r="AN340" t="s">
        <v>1208</v>
      </c>
      <c r="AO340" t="s">
        <v>1161</v>
      </c>
      <c r="AQ340">
        <v>2</v>
      </c>
      <c r="AU340">
        <v>1</v>
      </c>
      <c r="AV340" t="s">
        <v>1225</v>
      </c>
    </row>
    <row r="341" spans="1:51" x14ac:dyDescent="0.2">
      <c r="A341">
        <v>1</v>
      </c>
      <c r="B341" t="s">
        <v>907</v>
      </c>
      <c r="K341">
        <v>3</v>
      </c>
      <c r="L341" t="s">
        <v>1167</v>
      </c>
      <c r="M341" t="s">
        <v>1</v>
      </c>
      <c r="O341">
        <v>1</v>
      </c>
      <c r="U341">
        <v>4</v>
      </c>
      <c r="V341" t="s">
        <v>1179</v>
      </c>
      <c r="AE341">
        <v>3</v>
      </c>
      <c r="AF341" t="s">
        <v>1194</v>
      </c>
      <c r="AM341">
        <v>3</v>
      </c>
      <c r="AN341" t="s">
        <v>1209</v>
      </c>
      <c r="AO341" t="s">
        <v>132</v>
      </c>
      <c r="AQ341">
        <v>1</v>
      </c>
      <c r="AU341">
        <v>3</v>
      </c>
      <c r="AV341" t="s">
        <v>1226</v>
      </c>
      <c r="AW341" t="s">
        <v>0</v>
      </c>
      <c r="AY341">
        <v>1</v>
      </c>
    </row>
    <row r="342" spans="1:51" x14ac:dyDescent="0.2">
      <c r="A342">
        <v>1</v>
      </c>
      <c r="B342" t="s">
        <v>5</v>
      </c>
      <c r="K342">
        <v>2</v>
      </c>
      <c r="L342" t="s">
        <v>1168</v>
      </c>
      <c r="M342" t="s">
        <v>161</v>
      </c>
      <c r="O342">
        <v>1</v>
      </c>
      <c r="U342">
        <v>2</v>
      </c>
      <c r="V342" t="s">
        <v>1180</v>
      </c>
      <c r="X342" t="s">
        <v>336</v>
      </c>
      <c r="Z342">
        <v>1</v>
      </c>
      <c r="AE342">
        <v>3</v>
      </c>
      <c r="AF342" t="s">
        <v>1195</v>
      </c>
      <c r="AM342">
        <v>3</v>
      </c>
      <c r="AN342" t="s">
        <v>1210</v>
      </c>
      <c r="AO342" t="s">
        <v>152</v>
      </c>
      <c r="AQ342">
        <v>1</v>
      </c>
      <c r="AU342">
        <v>2</v>
      </c>
      <c r="AV342" t="s">
        <v>1154</v>
      </c>
      <c r="AW342" t="s">
        <v>58</v>
      </c>
      <c r="AY342">
        <v>1</v>
      </c>
    </row>
    <row r="343" spans="1:51" x14ac:dyDescent="0.2">
      <c r="A343">
        <v>3</v>
      </c>
      <c r="B343" t="s">
        <v>1157</v>
      </c>
      <c r="K343">
        <v>2</v>
      </c>
      <c r="L343" t="s">
        <v>1031</v>
      </c>
      <c r="M343" t="s">
        <v>2</v>
      </c>
      <c r="O343">
        <v>1</v>
      </c>
      <c r="U343">
        <v>2</v>
      </c>
      <c r="V343" t="s">
        <v>1181</v>
      </c>
      <c r="AE343">
        <v>1</v>
      </c>
      <c r="AF343" t="s">
        <v>1196</v>
      </c>
      <c r="AM343">
        <v>2</v>
      </c>
      <c r="AN343" t="s">
        <v>1211</v>
      </c>
      <c r="AP343" t="s">
        <v>779</v>
      </c>
      <c r="AR343">
        <v>1</v>
      </c>
      <c r="AU343">
        <v>3</v>
      </c>
      <c r="AV343" t="s">
        <v>1227</v>
      </c>
      <c r="AW343" t="s">
        <v>65</v>
      </c>
      <c r="AY343">
        <v>1</v>
      </c>
    </row>
    <row r="344" spans="1:51" x14ac:dyDescent="0.2">
      <c r="A344">
        <v>4</v>
      </c>
      <c r="B344" t="s">
        <v>1158</v>
      </c>
      <c r="K344">
        <v>3</v>
      </c>
      <c r="L344" t="s">
        <v>1169</v>
      </c>
      <c r="M344" t="s">
        <v>1783</v>
      </c>
      <c r="O344">
        <v>2</v>
      </c>
      <c r="U344">
        <v>4</v>
      </c>
      <c r="V344" t="s">
        <v>1182</v>
      </c>
      <c r="W344" t="s">
        <v>161</v>
      </c>
      <c r="Y344">
        <v>1</v>
      </c>
      <c r="AE344">
        <v>2</v>
      </c>
      <c r="AF344" t="s">
        <v>1197</v>
      </c>
      <c r="AM344">
        <v>3</v>
      </c>
      <c r="AN344" t="s">
        <v>1212</v>
      </c>
      <c r="AO344" t="s">
        <v>171</v>
      </c>
      <c r="AQ344">
        <v>1</v>
      </c>
      <c r="AU344">
        <v>2</v>
      </c>
      <c r="AV344" t="s">
        <v>1228</v>
      </c>
      <c r="AW344" t="s">
        <v>49</v>
      </c>
      <c r="AY344">
        <v>1</v>
      </c>
    </row>
    <row r="345" spans="1:51" x14ac:dyDescent="0.2">
      <c r="A345">
        <v>3</v>
      </c>
      <c r="B345" t="s">
        <v>1159</v>
      </c>
      <c r="K345">
        <v>3</v>
      </c>
      <c r="L345" t="s">
        <v>1170</v>
      </c>
      <c r="U345">
        <v>2</v>
      </c>
      <c r="V345" t="s">
        <v>1183</v>
      </c>
      <c r="W345" t="s">
        <v>24</v>
      </c>
      <c r="Y345">
        <v>1</v>
      </c>
      <c r="AE345">
        <v>2</v>
      </c>
      <c r="AF345" t="s">
        <v>1198</v>
      </c>
      <c r="AH345" t="s">
        <v>341</v>
      </c>
      <c r="AK345">
        <v>1</v>
      </c>
      <c r="AM345">
        <v>1</v>
      </c>
      <c r="AN345" t="s">
        <v>1213</v>
      </c>
      <c r="AU345">
        <v>1</v>
      </c>
      <c r="AV345" t="s">
        <v>1229</v>
      </c>
    </row>
    <row r="346" spans="1:51" x14ac:dyDescent="0.2">
      <c r="K346">
        <v>1</v>
      </c>
      <c r="L346" t="s">
        <v>70</v>
      </c>
      <c r="U346">
        <v>4</v>
      </c>
      <c r="V346" t="s">
        <v>1184</v>
      </c>
      <c r="AE346">
        <v>4</v>
      </c>
      <c r="AF346" t="s">
        <v>1199</v>
      </c>
      <c r="AM346">
        <v>3</v>
      </c>
      <c r="AN346" t="s">
        <v>1214</v>
      </c>
      <c r="AU346">
        <v>2</v>
      </c>
      <c r="AV346" t="s">
        <v>1230</v>
      </c>
      <c r="AW346" t="s">
        <v>142</v>
      </c>
      <c r="AY346">
        <v>1</v>
      </c>
    </row>
    <row r="347" spans="1:51" x14ac:dyDescent="0.2">
      <c r="K347">
        <v>2</v>
      </c>
      <c r="L347" t="s">
        <v>711</v>
      </c>
      <c r="U347">
        <v>2</v>
      </c>
      <c r="V347" t="s">
        <v>1185</v>
      </c>
      <c r="W347" t="s">
        <v>101</v>
      </c>
      <c r="Y347">
        <v>1</v>
      </c>
      <c r="AE347">
        <v>1</v>
      </c>
      <c r="AF347" t="s">
        <v>1200</v>
      </c>
      <c r="AM347">
        <v>3</v>
      </c>
      <c r="AN347" t="s">
        <v>1215</v>
      </c>
      <c r="AU347">
        <v>1</v>
      </c>
      <c r="AV347" t="s">
        <v>144</v>
      </c>
    </row>
    <row r="348" spans="1:51" x14ac:dyDescent="0.2">
      <c r="K348">
        <v>2</v>
      </c>
      <c r="L348" t="s">
        <v>1171</v>
      </c>
      <c r="U348">
        <v>2</v>
      </c>
      <c r="V348" t="s">
        <v>1186</v>
      </c>
      <c r="W348" t="s">
        <v>44</v>
      </c>
      <c r="Y348">
        <v>1</v>
      </c>
      <c r="AE348">
        <v>3</v>
      </c>
      <c r="AF348" t="s">
        <v>1201</v>
      </c>
      <c r="AM348">
        <v>2</v>
      </c>
      <c r="AN348" t="s">
        <v>1216</v>
      </c>
      <c r="AP348" t="s">
        <v>307</v>
      </c>
      <c r="AR348">
        <v>1</v>
      </c>
      <c r="AU348">
        <v>1</v>
      </c>
      <c r="AV348" t="s">
        <v>27</v>
      </c>
    </row>
    <row r="349" spans="1:51" x14ac:dyDescent="0.2">
      <c r="K349">
        <v>2</v>
      </c>
      <c r="L349" t="s">
        <v>1172</v>
      </c>
      <c r="M349" t="s">
        <v>75</v>
      </c>
      <c r="O349">
        <v>1</v>
      </c>
      <c r="V349" t="s">
        <v>1186</v>
      </c>
      <c r="W349" t="s">
        <v>44</v>
      </c>
      <c r="Y349">
        <v>1</v>
      </c>
      <c r="AE349">
        <v>1</v>
      </c>
      <c r="AF349" t="s">
        <v>1202</v>
      </c>
      <c r="AM349">
        <v>1</v>
      </c>
      <c r="AN349" t="s">
        <v>182</v>
      </c>
      <c r="AP349" t="s">
        <v>1444</v>
      </c>
      <c r="AR349">
        <v>1</v>
      </c>
      <c r="AU349">
        <v>2</v>
      </c>
      <c r="AV349" t="s">
        <v>970</v>
      </c>
      <c r="AW349" t="s">
        <v>132</v>
      </c>
      <c r="AY349">
        <v>1</v>
      </c>
    </row>
    <row r="350" spans="1:51" x14ac:dyDescent="0.2">
      <c r="K350">
        <v>4</v>
      </c>
      <c r="L350" t="s">
        <v>1173</v>
      </c>
      <c r="M350" t="s">
        <v>117</v>
      </c>
      <c r="O350">
        <v>1</v>
      </c>
      <c r="U350">
        <v>2</v>
      </c>
      <c r="V350" t="s">
        <v>1187</v>
      </c>
      <c r="AE350">
        <v>2</v>
      </c>
      <c r="AF350" t="s">
        <v>1056</v>
      </c>
      <c r="AG350" t="s">
        <v>174</v>
      </c>
      <c r="AH350" t="s">
        <v>350</v>
      </c>
      <c r="AI350">
        <v>1</v>
      </c>
      <c r="AK350">
        <v>1</v>
      </c>
      <c r="AM350">
        <v>2</v>
      </c>
      <c r="AN350" t="s">
        <v>1217</v>
      </c>
      <c r="AO350" t="s">
        <v>55</v>
      </c>
      <c r="AQ350">
        <v>1</v>
      </c>
      <c r="AU350">
        <v>2</v>
      </c>
      <c r="AV350" t="s">
        <v>1231</v>
      </c>
    </row>
    <row r="351" spans="1:51" x14ac:dyDescent="0.2">
      <c r="K351">
        <v>2</v>
      </c>
      <c r="L351" t="s">
        <v>918</v>
      </c>
      <c r="U351">
        <v>2</v>
      </c>
      <c r="V351" t="s">
        <v>1188</v>
      </c>
      <c r="AE351">
        <v>1</v>
      </c>
      <c r="AF351" t="s">
        <v>57</v>
      </c>
      <c r="AM351">
        <v>2</v>
      </c>
      <c r="AN351" t="s">
        <v>1218</v>
      </c>
      <c r="AO351" t="s">
        <v>119</v>
      </c>
      <c r="AQ351">
        <v>1</v>
      </c>
      <c r="AU351">
        <v>2</v>
      </c>
      <c r="AV351" t="s">
        <v>1232</v>
      </c>
    </row>
    <row r="352" spans="1:51" x14ac:dyDescent="0.2">
      <c r="K352">
        <v>4</v>
      </c>
      <c r="L352" t="s">
        <v>1174</v>
      </c>
      <c r="M352" t="s">
        <v>177</v>
      </c>
      <c r="O352">
        <v>1</v>
      </c>
      <c r="U352">
        <v>3</v>
      </c>
      <c r="V352" t="s">
        <v>1189</v>
      </c>
      <c r="AE352">
        <v>2</v>
      </c>
      <c r="AF352" t="s">
        <v>1203</v>
      </c>
      <c r="AM352">
        <v>5</v>
      </c>
      <c r="AN352" t="s">
        <v>1219</v>
      </c>
      <c r="AU352">
        <v>2</v>
      </c>
      <c r="AV352" t="s">
        <v>1233</v>
      </c>
    </row>
    <row r="353" spans="11:48" x14ac:dyDescent="0.2">
      <c r="K353">
        <v>1</v>
      </c>
      <c r="L353" t="s">
        <v>107</v>
      </c>
      <c r="M353" t="s">
        <v>107</v>
      </c>
      <c r="O353">
        <v>1</v>
      </c>
      <c r="U353">
        <v>1</v>
      </c>
      <c r="V353" t="s">
        <v>142</v>
      </c>
      <c r="W353" t="s">
        <v>142</v>
      </c>
      <c r="Y353">
        <v>1</v>
      </c>
      <c r="AM353">
        <v>1</v>
      </c>
      <c r="AN353" t="s">
        <v>24</v>
      </c>
      <c r="AU353">
        <v>2</v>
      </c>
      <c r="AV353" t="s">
        <v>1234</v>
      </c>
    </row>
    <row r="354" spans="11:48" x14ac:dyDescent="0.2">
      <c r="K354">
        <v>2</v>
      </c>
      <c r="L354" t="s">
        <v>1175</v>
      </c>
      <c r="U354">
        <v>1</v>
      </c>
      <c r="V354" t="s">
        <v>61</v>
      </c>
      <c r="W354" t="s">
        <v>61</v>
      </c>
      <c r="Y354">
        <v>1</v>
      </c>
    </row>
    <row r="374" spans="1:53" x14ac:dyDescent="0.2">
      <c r="B374" t="s">
        <v>1235</v>
      </c>
      <c r="C374" t="s">
        <v>527</v>
      </c>
      <c r="D374" t="s">
        <v>528</v>
      </c>
      <c r="E374" t="s">
        <v>529</v>
      </c>
      <c r="F374" t="s">
        <v>531</v>
      </c>
      <c r="G374" t="s">
        <v>530</v>
      </c>
      <c r="L374" t="s">
        <v>1236</v>
      </c>
      <c r="M374" t="s">
        <v>527</v>
      </c>
      <c r="N374" t="s">
        <v>528</v>
      </c>
      <c r="O374" t="s">
        <v>529</v>
      </c>
      <c r="P374" t="s">
        <v>531</v>
      </c>
      <c r="Q374" t="s">
        <v>530</v>
      </c>
      <c r="V374" t="s">
        <v>1237</v>
      </c>
      <c r="W374" t="s">
        <v>527</v>
      </c>
      <c r="X374" t="s">
        <v>528</v>
      </c>
      <c r="Y374" t="s">
        <v>529</v>
      </c>
      <c r="Z374" t="s">
        <v>531</v>
      </c>
      <c r="AA374" t="s">
        <v>530</v>
      </c>
      <c r="AF374" t="s">
        <v>1238</v>
      </c>
      <c r="AG374" t="s">
        <v>527</v>
      </c>
      <c r="AH374" t="s">
        <v>528</v>
      </c>
      <c r="AI374" t="s">
        <v>529</v>
      </c>
      <c r="AJ374" t="s">
        <v>531</v>
      </c>
      <c r="AK374" t="s">
        <v>530</v>
      </c>
      <c r="AN374" t="s">
        <v>1239</v>
      </c>
      <c r="AO374" t="s">
        <v>527</v>
      </c>
      <c r="AP374" t="s">
        <v>528</v>
      </c>
      <c r="AQ374" t="s">
        <v>529</v>
      </c>
      <c r="AR374" t="s">
        <v>531</v>
      </c>
      <c r="AS374" t="s">
        <v>530</v>
      </c>
      <c r="AV374" t="s">
        <v>1240</v>
      </c>
      <c r="AW374" t="s">
        <v>527</v>
      </c>
      <c r="AX374" t="s">
        <v>528</v>
      </c>
      <c r="AY374" t="s">
        <v>529</v>
      </c>
      <c r="AZ374" t="s">
        <v>531</v>
      </c>
      <c r="BA374" t="s">
        <v>530</v>
      </c>
    </row>
    <row r="375" spans="1:53" x14ac:dyDescent="0.2">
      <c r="A375">
        <v>2</v>
      </c>
      <c r="B375" t="s">
        <v>1241</v>
      </c>
      <c r="K375">
        <v>2</v>
      </c>
      <c r="L375" t="s">
        <v>1258</v>
      </c>
      <c r="U375">
        <v>1</v>
      </c>
      <c r="V375" t="s">
        <v>1275</v>
      </c>
      <c r="AE375">
        <v>1</v>
      </c>
      <c r="AF375" t="s">
        <v>127</v>
      </c>
      <c r="AM375">
        <v>3</v>
      </c>
      <c r="AN375" t="s">
        <v>1305</v>
      </c>
      <c r="AU375">
        <v>1</v>
      </c>
      <c r="AV375" t="s">
        <v>967</v>
      </c>
    </row>
    <row r="376" spans="1:53" x14ac:dyDescent="0.2">
      <c r="A376">
        <v>1</v>
      </c>
      <c r="B376" t="s">
        <v>58</v>
      </c>
      <c r="C376" t="s">
        <v>58</v>
      </c>
      <c r="E376">
        <v>1</v>
      </c>
      <c r="K376">
        <v>11</v>
      </c>
      <c r="L376" t="s">
        <v>1259</v>
      </c>
      <c r="M376" t="s">
        <v>119</v>
      </c>
      <c r="O376">
        <v>1</v>
      </c>
      <c r="U376">
        <v>2</v>
      </c>
      <c r="V376" t="s">
        <v>1276</v>
      </c>
      <c r="X376" t="s">
        <v>1277</v>
      </c>
      <c r="Z376">
        <v>1</v>
      </c>
      <c r="AA376">
        <v>1</v>
      </c>
      <c r="AE376">
        <v>1</v>
      </c>
      <c r="AF376" t="s">
        <v>1292</v>
      </c>
      <c r="AG376" t="s">
        <v>44</v>
      </c>
      <c r="AI376">
        <v>1</v>
      </c>
      <c r="AM376">
        <v>1</v>
      </c>
      <c r="AN376" t="s">
        <v>27</v>
      </c>
      <c r="AU376">
        <v>3</v>
      </c>
      <c r="AV376" t="s">
        <v>1323</v>
      </c>
      <c r="AX376" t="s">
        <v>782</v>
      </c>
      <c r="AZ376">
        <v>1</v>
      </c>
    </row>
    <row r="377" spans="1:53" x14ac:dyDescent="0.2">
      <c r="A377">
        <v>3</v>
      </c>
      <c r="B377" t="s">
        <v>1242</v>
      </c>
      <c r="K377">
        <v>1</v>
      </c>
      <c r="L377" t="s">
        <v>1260</v>
      </c>
      <c r="U377">
        <v>1</v>
      </c>
      <c r="V377" t="s">
        <v>881</v>
      </c>
      <c r="AE377">
        <v>2</v>
      </c>
      <c r="AF377" t="s">
        <v>1293</v>
      </c>
      <c r="AH377" t="s">
        <v>1294</v>
      </c>
      <c r="AK377">
        <v>1</v>
      </c>
      <c r="AM377">
        <v>3</v>
      </c>
      <c r="AN377" t="s">
        <v>1306</v>
      </c>
      <c r="AO377" t="s">
        <v>17</v>
      </c>
      <c r="AQ377">
        <v>1</v>
      </c>
      <c r="AU377">
        <v>2</v>
      </c>
      <c r="AV377" t="s">
        <v>1324</v>
      </c>
    </row>
    <row r="378" spans="1:53" x14ac:dyDescent="0.2">
      <c r="A378">
        <v>2</v>
      </c>
      <c r="B378" t="s">
        <v>1243</v>
      </c>
      <c r="C378" t="s">
        <v>6</v>
      </c>
      <c r="E378">
        <v>1</v>
      </c>
      <c r="K378">
        <v>1</v>
      </c>
      <c r="L378" t="s">
        <v>417</v>
      </c>
      <c r="U378">
        <v>3</v>
      </c>
      <c r="V378" t="s">
        <v>1114</v>
      </c>
      <c r="AE378">
        <v>2</v>
      </c>
      <c r="AF378" t="s">
        <v>1295</v>
      </c>
      <c r="AM378">
        <v>2</v>
      </c>
      <c r="AN378" t="s">
        <v>1307</v>
      </c>
      <c r="AU378">
        <v>2</v>
      </c>
      <c r="AV378" t="s">
        <v>601</v>
      </c>
      <c r="AW378" t="s">
        <v>132</v>
      </c>
      <c r="AY378">
        <v>1</v>
      </c>
    </row>
    <row r="379" spans="1:53" x14ac:dyDescent="0.2">
      <c r="A379">
        <v>1</v>
      </c>
      <c r="B379" t="s">
        <v>143</v>
      </c>
      <c r="K379">
        <v>2</v>
      </c>
      <c r="L379" t="s">
        <v>1261</v>
      </c>
      <c r="U379">
        <v>2</v>
      </c>
      <c r="V379" t="s">
        <v>1278</v>
      </c>
      <c r="W379" t="s">
        <v>44</v>
      </c>
      <c r="Y379">
        <v>1</v>
      </c>
      <c r="AE379">
        <v>3</v>
      </c>
      <c r="AF379" t="s">
        <v>1296</v>
      </c>
      <c r="AM379">
        <v>2</v>
      </c>
      <c r="AN379" t="s">
        <v>1308</v>
      </c>
      <c r="AU379">
        <v>1</v>
      </c>
      <c r="AV379" t="s">
        <v>1325</v>
      </c>
    </row>
    <row r="380" spans="1:53" x14ac:dyDescent="0.2">
      <c r="A380">
        <v>3</v>
      </c>
      <c r="B380" t="s">
        <v>1244</v>
      </c>
      <c r="D380" t="s">
        <v>316</v>
      </c>
      <c r="F380">
        <v>1</v>
      </c>
      <c r="K380">
        <v>1</v>
      </c>
      <c r="L380" t="s">
        <v>1262</v>
      </c>
      <c r="U380">
        <v>1</v>
      </c>
      <c r="V380" t="s">
        <v>161</v>
      </c>
      <c r="AE380">
        <v>2</v>
      </c>
      <c r="AF380" t="s">
        <v>1297</v>
      </c>
      <c r="AM380">
        <v>2</v>
      </c>
      <c r="AN380" t="s">
        <v>1309</v>
      </c>
      <c r="AO380" t="s">
        <v>1</v>
      </c>
      <c r="AQ380">
        <v>1</v>
      </c>
      <c r="AU380">
        <v>1</v>
      </c>
      <c r="AV380" t="s">
        <v>1326</v>
      </c>
    </row>
    <row r="381" spans="1:53" x14ac:dyDescent="0.2">
      <c r="A381">
        <v>2</v>
      </c>
      <c r="B381" t="s">
        <v>1245</v>
      </c>
      <c r="K381">
        <v>2</v>
      </c>
      <c r="L381" t="s">
        <v>1263</v>
      </c>
      <c r="U381">
        <v>2</v>
      </c>
      <c r="V381" t="s">
        <v>1279</v>
      </c>
      <c r="W381" t="s">
        <v>132</v>
      </c>
      <c r="Y381">
        <v>1</v>
      </c>
      <c r="AE381">
        <v>1</v>
      </c>
      <c r="AF381" t="s">
        <v>1298</v>
      </c>
      <c r="AM381">
        <v>1</v>
      </c>
      <c r="AN381" t="s">
        <v>1310</v>
      </c>
      <c r="AU381">
        <v>1</v>
      </c>
      <c r="AV381" t="s">
        <v>1327</v>
      </c>
    </row>
    <row r="382" spans="1:53" x14ac:dyDescent="0.2">
      <c r="A382">
        <v>2</v>
      </c>
      <c r="B382" t="s">
        <v>1241</v>
      </c>
      <c r="K382">
        <v>2</v>
      </c>
      <c r="L382" t="s">
        <v>1264</v>
      </c>
      <c r="M382" t="s">
        <v>32</v>
      </c>
      <c r="O382">
        <v>1</v>
      </c>
      <c r="U382">
        <v>2</v>
      </c>
      <c r="V382" t="s">
        <v>1280</v>
      </c>
      <c r="W382" t="s">
        <v>132</v>
      </c>
      <c r="Y382">
        <v>1</v>
      </c>
      <c r="AE382">
        <v>2</v>
      </c>
      <c r="AF382" t="s">
        <v>1299</v>
      </c>
      <c r="AM382">
        <v>3</v>
      </c>
      <c r="AN382" t="s">
        <v>1311</v>
      </c>
      <c r="AU382">
        <v>2</v>
      </c>
      <c r="AV382" t="s">
        <v>1328</v>
      </c>
    </row>
    <row r="383" spans="1:53" x14ac:dyDescent="0.2">
      <c r="A383">
        <v>1</v>
      </c>
      <c r="B383" t="s">
        <v>144</v>
      </c>
      <c r="K383">
        <v>2</v>
      </c>
      <c r="L383" t="s">
        <v>1265</v>
      </c>
      <c r="U383">
        <v>2</v>
      </c>
      <c r="V383" t="s">
        <v>1281</v>
      </c>
      <c r="W383" t="s">
        <v>1282</v>
      </c>
      <c r="Y383">
        <v>1</v>
      </c>
      <c r="AE383">
        <v>2</v>
      </c>
      <c r="AF383" t="s">
        <v>1300</v>
      </c>
      <c r="AM383">
        <v>2</v>
      </c>
      <c r="AN383" t="s">
        <v>1312</v>
      </c>
      <c r="AO383" t="s">
        <v>34</v>
      </c>
      <c r="AP383" t="s">
        <v>350</v>
      </c>
      <c r="AQ383">
        <v>1</v>
      </c>
      <c r="AR383">
        <v>1</v>
      </c>
      <c r="AU383">
        <v>3</v>
      </c>
      <c r="AV383" t="s">
        <v>1329</v>
      </c>
    </row>
    <row r="384" spans="1:53" x14ac:dyDescent="0.2">
      <c r="A384">
        <v>3</v>
      </c>
      <c r="B384" t="s">
        <v>1246</v>
      </c>
      <c r="C384" t="s">
        <v>6</v>
      </c>
      <c r="E384">
        <v>1</v>
      </c>
      <c r="K384">
        <v>1</v>
      </c>
      <c r="L384" t="s">
        <v>1266</v>
      </c>
      <c r="U384">
        <v>3</v>
      </c>
      <c r="V384" t="s">
        <v>1283</v>
      </c>
      <c r="W384" t="s">
        <v>135</v>
      </c>
      <c r="Y384">
        <v>1</v>
      </c>
      <c r="AE384">
        <v>4</v>
      </c>
      <c r="AF384" t="s">
        <v>1301</v>
      </c>
      <c r="AM384">
        <v>2</v>
      </c>
      <c r="AN384" t="s">
        <v>1313</v>
      </c>
      <c r="AU384">
        <v>2</v>
      </c>
      <c r="AV384" t="s">
        <v>1312</v>
      </c>
      <c r="AW384" t="s">
        <v>34</v>
      </c>
      <c r="AX384" t="s">
        <v>350</v>
      </c>
      <c r="AY384">
        <v>1</v>
      </c>
      <c r="AZ384">
        <v>1</v>
      </c>
    </row>
    <row r="385" spans="1:52" x14ac:dyDescent="0.2">
      <c r="A385">
        <v>1</v>
      </c>
      <c r="B385" t="s">
        <v>890</v>
      </c>
      <c r="K385">
        <v>2</v>
      </c>
      <c r="L385" t="s">
        <v>1267</v>
      </c>
      <c r="M385" t="s">
        <v>32</v>
      </c>
      <c r="O385">
        <v>1</v>
      </c>
      <c r="U385">
        <v>6</v>
      </c>
      <c r="V385" t="s">
        <v>1284</v>
      </c>
      <c r="AE385">
        <v>2</v>
      </c>
      <c r="AF385" t="s">
        <v>1302</v>
      </c>
      <c r="AM385">
        <v>3</v>
      </c>
      <c r="AN385" t="s">
        <v>1314</v>
      </c>
      <c r="AO385" t="s">
        <v>111</v>
      </c>
      <c r="AQ385">
        <v>1</v>
      </c>
      <c r="AU385">
        <v>3</v>
      </c>
      <c r="AV385" t="s">
        <v>1330</v>
      </c>
    </row>
    <row r="386" spans="1:52" x14ac:dyDescent="0.2">
      <c r="A386">
        <v>2</v>
      </c>
      <c r="B386" t="s">
        <v>1247</v>
      </c>
      <c r="K386">
        <v>2</v>
      </c>
      <c r="L386" t="s">
        <v>1268</v>
      </c>
      <c r="M386" t="s">
        <v>49</v>
      </c>
      <c r="O386">
        <v>1</v>
      </c>
      <c r="U386">
        <v>1</v>
      </c>
      <c r="V386" t="s">
        <v>1285</v>
      </c>
      <c r="AE386">
        <v>1</v>
      </c>
      <c r="AF386" t="s">
        <v>1303</v>
      </c>
      <c r="AM386">
        <v>2</v>
      </c>
      <c r="AN386" t="s">
        <v>1315</v>
      </c>
      <c r="AU386">
        <v>3</v>
      </c>
      <c r="AV386" t="s">
        <v>1331</v>
      </c>
    </row>
    <row r="387" spans="1:52" x14ac:dyDescent="0.2">
      <c r="A387">
        <v>1</v>
      </c>
      <c r="B387" t="s">
        <v>130</v>
      </c>
      <c r="C387" t="s">
        <v>130</v>
      </c>
      <c r="E387">
        <v>1</v>
      </c>
      <c r="K387">
        <v>3</v>
      </c>
      <c r="L387" t="s">
        <v>1269</v>
      </c>
      <c r="U387">
        <v>3</v>
      </c>
      <c r="V387" t="s">
        <v>1286</v>
      </c>
      <c r="W387" t="s">
        <v>1</v>
      </c>
      <c r="Y387">
        <v>1</v>
      </c>
      <c r="AE387">
        <v>1</v>
      </c>
      <c r="AF387" t="s">
        <v>1304</v>
      </c>
      <c r="AM387">
        <v>2</v>
      </c>
      <c r="AN387" t="s">
        <v>650</v>
      </c>
      <c r="AO387" t="s">
        <v>35</v>
      </c>
      <c r="AQ387">
        <v>1</v>
      </c>
      <c r="AU387">
        <v>2</v>
      </c>
      <c r="AV387" t="s">
        <v>1332</v>
      </c>
      <c r="AW387" t="s">
        <v>132</v>
      </c>
      <c r="AY387">
        <v>1</v>
      </c>
    </row>
    <row r="388" spans="1:52" x14ac:dyDescent="0.2">
      <c r="A388">
        <v>2</v>
      </c>
      <c r="B388" t="s">
        <v>1248</v>
      </c>
      <c r="C388" t="s">
        <v>32</v>
      </c>
      <c r="E388">
        <v>1</v>
      </c>
      <c r="K388">
        <v>2</v>
      </c>
      <c r="L388" t="s">
        <v>1270</v>
      </c>
      <c r="U388">
        <v>1</v>
      </c>
      <c r="V388" t="s">
        <v>79</v>
      </c>
      <c r="AE388">
        <v>2</v>
      </c>
      <c r="AF388" t="s">
        <v>738</v>
      </c>
      <c r="AM388">
        <v>2</v>
      </c>
      <c r="AN388" t="s">
        <v>1316</v>
      </c>
      <c r="AO388" t="s">
        <v>78</v>
      </c>
      <c r="AQ388">
        <v>1</v>
      </c>
      <c r="AU388">
        <v>4</v>
      </c>
      <c r="AV388" t="s">
        <v>1333</v>
      </c>
      <c r="AW388" t="s">
        <v>2</v>
      </c>
      <c r="AY388">
        <v>1</v>
      </c>
    </row>
    <row r="389" spans="1:52" x14ac:dyDescent="0.2">
      <c r="A389">
        <v>4</v>
      </c>
      <c r="B389" t="s">
        <v>1249</v>
      </c>
      <c r="K389">
        <v>2</v>
      </c>
      <c r="L389" t="s">
        <v>1271</v>
      </c>
      <c r="M389" t="s">
        <v>120</v>
      </c>
      <c r="O389">
        <v>1</v>
      </c>
      <c r="U389">
        <v>3</v>
      </c>
      <c r="V389" t="s">
        <v>1287</v>
      </c>
      <c r="AE389">
        <v>1</v>
      </c>
      <c r="AF389" t="s">
        <v>103</v>
      </c>
      <c r="AM389">
        <v>2</v>
      </c>
      <c r="AN389" t="s">
        <v>1318</v>
      </c>
      <c r="AU389">
        <v>2</v>
      </c>
      <c r="AV389" t="s">
        <v>716</v>
      </c>
      <c r="AX389" t="s">
        <v>1444</v>
      </c>
      <c r="AZ389">
        <v>1</v>
      </c>
    </row>
    <row r="390" spans="1:52" x14ac:dyDescent="0.2">
      <c r="A390">
        <v>2</v>
      </c>
      <c r="B390" t="s">
        <v>1250</v>
      </c>
      <c r="C390" t="s">
        <v>139</v>
      </c>
      <c r="E390">
        <v>1</v>
      </c>
      <c r="K390">
        <v>3</v>
      </c>
      <c r="L390" t="s">
        <v>1272</v>
      </c>
      <c r="U390">
        <v>2</v>
      </c>
      <c r="V390" t="s">
        <v>1288</v>
      </c>
      <c r="AM390">
        <v>3</v>
      </c>
      <c r="AN390" t="s">
        <v>1319</v>
      </c>
      <c r="AU390">
        <v>2</v>
      </c>
      <c r="AV390" t="s">
        <v>1291</v>
      </c>
    </row>
    <row r="391" spans="1:52" x14ac:dyDescent="0.2">
      <c r="A391">
        <v>2</v>
      </c>
      <c r="B391" t="s">
        <v>1251</v>
      </c>
      <c r="C391" t="s">
        <v>132</v>
      </c>
      <c r="E391">
        <v>1</v>
      </c>
      <c r="K391">
        <v>3</v>
      </c>
      <c r="L391" t="s">
        <v>1273</v>
      </c>
      <c r="U391">
        <v>2</v>
      </c>
      <c r="V391" t="s">
        <v>1289</v>
      </c>
      <c r="AM391">
        <v>2</v>
      </c>
      <c r="AN391" t="s">
        <v>1320</v>
      </c>
      <c r="AU391">
        <v>4</v>
      </c>
      <c r="AV391" t="s">
        <v>1334</v>
      </c>
      <c r="AX391" t="s">
        <v>876</v>
      </c>
      <c r="AZ391">
        <v>1</v>
      </c>
    </row>
    <row r="392" spans="1:52" x14ac:dyDescent="0.2">
      <c r="A392">
        <v>3</v>
      </c>
      <c r="B392" t="s">
        <v>1252</v>
      </c>
      <c r="C392" t="s">
        <v>889</v>
      </c>
      <c r="E392">
        <v>2</v>
      </c>
      <c r="K392">
        <v>2</v>
      </c>
      <c r="L392" t="s">
        <v>1274</v>
      </c>
      <c r="N392" t="s">
        <v>336</v>
      </c>
      <c r="P392">
        <v>1</v>
      </c>
      <c r="U392">
        <v>3</v>
      </c>
      <c r="V392" t="s">
        <v>1290</v>
      </c>
      <c r="AM392">
        <v>2</v>
      </c>
      <c r="AN392" t="s">
        <v>1321</v>
      </c>
      <c r="AU392">
        <v>2</v>
      </c>
      <c r="AV392" t="s">
        <v>1335</v>
      </c>
    </row>
    <row r="393" spans="1:52" x14ac:dyDescent="0.2">
      <c r="A393">
        <v>1</v>
      </c>
      <c r="B393" t="s">
        <v>478</v>
      </c>
      <c r="U393">
        <v>2</v>
      </c>
      <c r="V393" t="s">
        <v>1291</v>
      </c>
      <c r="AM393">
        <v>2</v>
      </c>
      <c r="AN393" t="s">
        <v>1322</v>
      </c>
    </row>
    <row r="394" spans="1:52" x14ac:dyDescent="0.2">
      <c r="A394">
        <v>2</v>
      </c>
      <c r="B394" t="s">
        <v>1253</v>
      </c>
      <c r="C394" t="s">
        <v>61</v>
      </c>
      <c r="E394">
        <v>1</v>
      </c>
    </row>
    <row r="395" spans="1:52" x14ac:dyDescent="0.2">
      <c r="A395">
        <v>3</v>
      </c>
      <c r="B395" t="s">
        <v>1254</v>
      </c>
    </row>
    <row r="396" spans="1:52" x14ac:dyDescent="0.2">
      <c r="A396">
        <v>3</v>
      </c>
      <c r="B396" t="s">
        <v>1255</v>
      </c>
    </row>
    <row r="397" spans="1:52" x14ac:dyDescent="0.2">
      <c r="A397">
        <v>3</v>
      </c>
      <c r="B397" t="s">
        <v>1256</v>
      </c>
    </row>
    <row r="398" spans="1:52" x14ac:dyDescent="0.2">
      <c r="A398">
        <v>3</v>
      </c>
      <c r="B398" t="s">
        <v>1257</v>
      </c>
    </row>
    <row r="414" spans="1:53" x14ac:dyDescent="0.2">
      <c r="B414" t="s">
        <v>1336</v>
      </c>
      <c r="C414" t="s">
        <v>527</v>
      </c>
      <c r="D414" t="s">
        <v>528</v>
      </c>
      <c r="E414" t="s">
        <v>529</v>
      </c>
      <c r="F414" t="s">
        <v>531</v>
      </c>
      <c r="G414" t="s">
        <v>530</v>
      </c>
      <c r="L414" t="s">
        <v>1337</v>
      </c>
      <c r="M414" t="s">
        <v>527</v>
      </c>
      <c r="N414" t="s">
        <v>528</v>
      </c>
      <c r="O414" t="s">
        <v>529</v>
      </c>
      <c r="P414" t="s">
        <v>531</v>
      </c>
      <c r="Q414" t="s">
        <v>530</v>
      </c>
      <c r="V414" t="s">
        <v>1338</v>
      </c>
      <c r="W414" t="s">
        <v>527</v>
      </c>
      <c r="X414" t="s">
        <v>528</v>
      </c>
      <c r="Y414" t="s">
        <v>529</v>
      </c>
      <c r="Z414" t="s">
        <v>531</v>
      </c>
      <c r="AA414" t="s">
        <v>530</v>
      </c>
      <c r="AF414" t="s">
        <v>1339</v>
      </c>
      <c r="AG414" t="s">
        <v>527</v>
      </c>
      <c r="AH414" t="s">
        <v>528</v>
      </c>
      <c r="AI414" t="s">
        <v>529</v>
      </c>
      <c r="AJ414" t="s">
        <v>531</v>
      </c>
      <c r="AK414" t="s">
        <v>530</v>
      </c>
      <c r="AN414" t="s">
        <v>1340</v>
      </c>
      <c r="AO414" t="s">
        <v>527</v>
      </c>
      <c r="AP414" t="s">
        <v>528</v>
      </c>
      <c r="AQ414" t="s">
        <v>529</v>
      </c>
      <c r="AR414" t="s">
        <v>531</v>
      </c>
      <c r="AS414" t="s">
        <v>530</v>
      </c>
      <c r="AV414" t="s">
        <v>1341</v>
      </c>
      <c r="AW414" t="s">
        <v>527</v>
      </c>
      <c r="AX414" t="s">
        <v>528</v>
      </c>
      <c r="AY414" t="s">
        <v>529</v>
      </c>
      <c r="AZ414" t="s">
        <v>531</v>
      </c>
      <c r="BA414" t="s">
        <v>530</v>
      </c>
    </row>
    <row r="415" spans="1:53" x14ac:dyDescent="0.2">
      <c r="A415">
        <v>1</v>
      </c>
      <c r="B415" t="s">
        <v>135</v>
      </c>
      <c r="C415" t="s">
        <v>135</v>
      </c>
      <c r="E415">
        <v>1</v>
      </c>
      <c r="K415">
        <v>2</v>
      </c>
      <c r="L415" t="s">
        <v>1356</v>
      </c>
      <c r="U415">
        <v>3</v>
      </c>
      <c r="V415" t="s">
        <v>1373</v>
      </c>
      <c r="AE415">
        <v>2</v>
      </c>
      <c r="AF415" t="s">
        <v>1390</v>
      </c>
      <c r="AG415" t="s">
        <v>107</v>
      </c>
      <c r="AI415">
        <v>1</v>
      </c>
      <c r="AM415">
        <v>1</v>
      </c>
      <c r="AN415" t="s">
        <v>115</v>
      </c>
      <c r="AU415">
        <v>1</v>
      </c>
      <c r="AV415" t="s">
        <v>1422</v>
      </c>
    </row>
    <row r="416" spans="1:53" x14ac:dyDescent="0.2">
      <c r="A416">
        <v>2</v>
      </c>
      <c r="B416" t="s">
        <v>1342</v>
      </c>
      <c r="K416">
        <v>2</v>
      </c>
      <c r="L416" t="s">
        <v>1357</v>
      </c>
      <c r="U416">
        <v>2</v>
      </c>
      <c r="V416" t="s">
        <v>1374</v>
      </c>
      <c r="AE416">
        <v>2</v>
      </c>
      <c r="AF416" t="s">
        <v>1391</v>
      </c>
      <c r="AM416">
        <v>4</v>
      </c>
      <c r="AN416" t="s">
        <v>1407</v>
      </c>
      <c r="AU416">
        <v>1</v>
      </c>
      <c r="AV416" t="s">
        <v>1423</v>
      </c>
    </row>
    <row r="417" spans="1:52" x14ac:dyDescent="0.2">
      <c r="A417">
        <v>2</v>
      </c>
      <c r="B417" t="s">
        <v>1343</v>
      </c>
      <c r="K417">
        <v>1</v>
      </c>
      <c r="L417" t="s">
        <v>1358</v>
      </c>
      <c r="U417">
        <v>2</v>
      </c>
      <c r="V417" t="s">
        <v>1375</v>
      </c>
      <c r="AE417">
        <v>2</v>
      </c>
      <c r="AF417" t="s">
        <v>1203</v>
      </c>
      <c r="AM417">
        <v>2</v>
      </c>
      <c r="AN417" t="s">
        <v>1408</v>
      </c>
      <c r="AO417" t="s">
        <v>77</v>
      </c>
      <c r="AQ417">
        <v>1</v>
      </c>
      <c r="AU417">
        <v>3</v>
      </c>
      <c r="AV417" t="s">
        <v>1424</v>
      </c>
    </row>
    <row r="418" spans="1:52" x14ac:dyDescent="0.2">
      <c r="A418">
        <v>3</v>
      </c>
      <c r="B418" t="s">
        <v>1215</v>
      </c>
      <c r="K418">
        <v>2</v>
      </c>
      <c r="L418" t="s">
        <v>1359</v>
      </c>
      <c r="M418" t="s">
        <v>202</v>
      </c>
      <c r="O418">
        <v>1</v>
      </c>
      <c r="U418">
        <v>2</v>
      </c>
      <c r="V418" t="s">
        <v>1376</v>
      </c>
      <c r="AE418">
        <v>4</v>
      </c>
      <c r="AF418" t="s">
        <v>1392</v>
      </c>
      <c r="AG418" t="s">
        <v>8</v>
      </c>
      <c r="AI418">
        <v>1</v>
      </c>
      <c r="AM418">
        <v>2</v>
      </c>
      <c r="AN418" t="s">
        <v>1409</v>
      </c>
      <c r="AU418">
        <v>1</v>
      </c>
      <c r="AV418" t="s">
        <v>1405</v>
      </c>
    </row>
    <row r="419" spans="1:52" x14ac:dyDescent="0.2">
      <c r="A419">
        <v>2</v>
      </c>
      <c r="B419" t="s">
        <v>1344</v>
      </c>
      <c r="C419" t="s">
        <v>1345</v>
      </c>
      <c r="D419">
        <v>1</v>
      </c>
      <c r="K419">
        <v>1</v>
      </c>
      <c r="L419" t="s">
        <v>214</v>
      </c>
      <c r="U419">
        <v>2</v>
      </c>
      <c r="V419" t="s">
        <v>1377</v>
      </c>
      <c r="AE419">
        <v>1</v>
      </c>
      <c r="AF419" t="s">
        <v>1393</v>
      </c>
      <c r="AM419">
        <v>3</v>
      </c>
      <c r="AN419" t="s">
        <v>1410</v>
      </c>
      <c r="AU419">
        <v>2</v>
      </c>
      <c r="AV419" t="s">
        <v>1425</v>
      </c>
    </row>
    <row r="420" spans="1:52" x14ac:dyDescent="0.2">
      <c r="A420">
        <v>1</v>
      </c>
      <c r="B420" t="s">
        <v>1</v>
      </c>
      <c r="K420">
        <v>2</v>
      </c>
      <c r="L420" t="s">
        <v>1356</v>
      </c>
      <c r="U420">
        <v>3</v>
      </c>
      <c r="V420" t="s">
        <v>1373</v>
      </c>
      <c r="AE420">
        <v>3</v>
      </c>
      <c r="AF420" t="s">
        <v>1394</v>
      </c>
      <c r="AM420">
        <v>2</v>
      </c>
      <c r="AN420" t="s">
        <v>1411</v>
      </c>
      <c r="AU420">
        <v>2</v>
      </c>
      <c r="AV420" t="s">
        <v>1426</v>
      </c>
    </row>
    <row r="421" spans="1:52" x14ac:dyDescent="0.2">
      <c r="A421">
        <v>1</v>
      </c>
      <c r="B421" t="s">
        <v>196</v>
      </c>
      <c r="C421" t="s">
        <v>196</v>
      </c>
      <c r="D421">
        <v>1</v>
      </c>
      <c r="K421">
        <v>2</v>
      </c>
      <c r="L421" t="s">
        <v>1360</v>
      </c>
      <c r="U421">
        <v>2</v>
      </c>
      <c r="V421" t="s">
        <v>1378</v>
      </c>
      <c r="AE421">
        <v>2</v>
      </c>
      <c r="AF421" t="s">
        <v>1395</v>
      </c>
      <c r="AM421">
        <v>1</v>
      </c>
      <c r="AN421" t="s">
        <v>67</v>
      </c>
      <c r="AU421">
        <v>3</v>
      </c>
      <c r="AV421" t="s">
        <v>1427</v>
      </c>
    </row>
    <row r="422" spans="1:52" x14ac:dyDescent="0.2">
      <c r="A422">
        <v>1</v>
      </c>
      <c r="B422" t="s">
        <v>135</v>
      </c>
      <c r="C422" t="s">
        <v>135</v>
      </c>
      <c r="E422">
        <v>1</v>
      </c>
      <c r="K422">
        <v>2</v>
      </c>
      <c r="L422" t="s">
        <v>1361</v>
      </c>
      <c r="M422" t="s">
        <v>1362</v>
      </c>
      <c r="O422">
        <v>2</v>
      </c>
      <c r="U422">
        <v>1</v>
      </c>
      <c r="V422" t="s">
        <v>1325</v>
      </c>
      <c r="AE422">
        <v>2</v>
      </c>
      <c r="AF422" t="s">
        <v>1396</v>
      </c>
      <c r="AM422">
        <v>1</v>
      </c>
      <c r="AN422" t="s">
        <v>1412</v>
      </c>
      <c r="AU422">
        <v>2</v>
      </c>
      <c r="AV422" t="s">
        <v>858</v>
      </c>
      <c r="AW422" t="s">
        <v>6</v>
      </c>
      <c r="AY422">
        <v>1</v>
      </c>
    </row>
    <row r="423" spans="1:52" x14ac:dyDescent="0.2">
      <c r="A423">
        <v>2</v>
      </c>
      <c r="B423" t="s">
        <v>1197</v>
      </c>
      <c r="K423">
        <v>1</v>
      </c>
      <c r="L423" t="s">
        <v>24</v>
      </c>
      <c r="U423">
        <v>2</v>
      </c>
      <c r="V423" t="s">
        <v>1379</v>
      </c>
      <c r="AE423">
        <v>2</v>
      </c>
      <c r="AF423" t="s">
        <v>1397</v>
      </c>
      <c r="AM423">
        <v>1</v>
      </c>
      <c r="AN423" t="s">
        <v>11</v>
      </c>
      <c r="AU423">
        <v>2</v>
      </c>
      <c r="AV423" t="s">
        <v>1428</v>
      </c>
      <c r="AX423" t="s">
        <v>350</v>
      </c>
      <c r="AZ423">
        <v>1</v>
      </c>
    </row>
    <row r="424" spans="1:52" x14ac:dyDescent="0.2">
      <c r="A424">
        <v>3</v>
      </c>
      <c r="B424" t="s">
        <v>1346</v>
      </c>
      <c r="K424">
        <v>1</v>
      </c>
      <c r="L424" t="s">
        <v>1363</v>
      </c>
      <c r="U424">
        <v>2</v>
      </c>
      <c r="V424" t="s">
        <v>1380</v>
      </c>
      <c r="W424" t="s">
        <v>132</v>
      </c>
      <c r="Y424">
        <v>1</v>
      </c>
      <c r="AE424">
        <v>3</v>
      </c>
      <c r="AF424" t="s">
        <v>1398</v>
      </c>
      <c r="AM424">
        <v>2</v>
      </c>
      <c r="AN424" t="s">
        <v>1413</v>
      </c>
      <c r="AP424" t="s">
        <v>350</v>
      </c>
      <c r="AR424">
        <v>1</v>
      </c>
      <c r="AU424">
        <v>3</v>
      </c>
      <c r="AV424" t="s">
        <v>1429</v>
      </c>
    </row>
    <row r="425" spans="1:52" x14ac:dyDescent="0.2">
      <c r="A425">
        <v>2</v>
      </c>
      <c r="B425" t="s">
        <v>1347</v>
      </c>
      <c r="C425" t="s">
        <v>184</v>
      </c>
      <c r="D425">
        <v>1</v>
      </c>
      <c r="K425">
        <v>2</v>
      </c>
      <c r="L425" t="s">
        <v>698</v>
      </c>
      <c r="M425" t="s">
        <v>139</v>
      </c>
      <c r="O425">
        <v>1</v>
      </c>
      <c r="U425">
        <v>2</v>
      </c>
      <c r="V425" t="s">
        <v>1381</v>
      </c>
      <c r="AE425">
        <v>2</v>
      </c>
      <c r="AF425" t="s">
        <v>1399</v>
      </c>
      <c r="AM425">
        <v>1</v>
      </c>
      <c r="AN425" t="s">
        <v>1414</v>
      </c>
      <c r="AU425">
        <v>3</v>
      </c>
      <c r="AV425" t="s">
        <v>1430</v>
      </c>
      <c r="AW425" t="s">
        <v>2</v>
      </c>
      <c r="AY425">
        <v>1</v>
      </c>
    </row>
    <row r="426" spans="1:52" x14ac:dyDescent="0.2">
      <c r="A426">
        <v>2</v>
      </c>
      <c r="B426" t="s">
        <v>1348</v>
      </c>
      <c r="K426">
        <v>2</v>
      </c>
      <c r="L426" t="s">
        <v>1364</v>
      </c>
      <c r="U426">
        <v>2</v>
      </c>
      <c r="V426" t="s">
        <v>1382</v>
      </c>
      <c r="AE426">
        <v>3</v>
      </c>
      <c r="AF426" t="s">
        <v>1400</v>
      </c>
      <c r="AM426">
        <v>3</v>
      </c>
      <c r="AN426" t="s">
        <v>1415</v>
      </c>
      <c r="AU426">
        <v>3</v>
      </c>
      <c r="AV426" t="s">
        <v>1431</v>
      </c>
    </row>
    <row r="427" spans="1:52" x14ac:dyDescent="0.2">
      <c r="A427">
        <v>3</v>
      </c>
      <c r="B427" t="s">
        <v>1349</v>
      </c>
      <c r="K427">
        <v>2</v>
      </c>
      <c r="L427" t="s">
        <v>858</v>
      </c>
      <c r="M427" t="s">
        <v>6</v>
      </c>
      <c r="O427">
        <v>1</v>
      </c>
      <c r="U427">
        <v>2</v>
      </c>
      <c r="V427" t="s">
        <v>1383</v>
      </c>
      <c r="AE427">
        <v>2</v>
      </c>
      <c r="AF427" t="s">
        <v>379</v>
      </c>
      <c r="AM427">
        <v>2</v>
      </c>
      <c r="AN427" t="s">
        <v>1416</v>
      </c>
      <c r="AU427">
        <v>3</v>
      </c>
      <c r="AV427" t="s">
        <v>1432</v>
      </c>
    </row>
    <row r="428" spans="1:52" x14ac:dyDescent="0.2">
      <c r="A428">
        <v>2</v>
      </c>
      <c r="B428" t="s">
        <v>1350</v>
      </c>
      <c r="K428">
        <v>2</v>
      </c>
      <c r="L428" t="s">
        <v>1365</v>
      </c>
      <c r="U428">
        <v>2</v>
      </c>
      <c r="V428" t="s">
        <v>1384</v>
      </c>
      <c r="AE428">
        <v>3</v>
      </c>
      <c r="AF428" t="s">
        <v>1401</v>
      </c>
      <c r="AM428">
        <v>2</v>
      </c>
      <c r="AN428" t="s">
        <v>1417</v>
      </c>
      <c r="AO428" t="s">
        <v>1418</v>
      </c>
      <c r="AQ428">
        <v>1</v>
      </c>
      <c r="AU428">
        <v>2</v>
      </c>
      <c r="AV428" t="s">
        <v>1433</v>
      </c>
    </row>
    <row r="429" spans="1:52" x14ac:dyDescent="0.2">
      <c r="A429">
        <v>1</v>
      </c>
      <c r="B429" t="s">
        <v>1351</v>
      </c>
      <c r="K429">
        <v>1</v>
      </c>
      <c r="L429" t="s">
        <v>1366</v>
      </c>
      <c r="U429">
        <v>2</v>
      </c>
      <c r="V429" t="s">
        <v>673</v>
      </c>
      <c r="X429" t="s">
        <v>638</v>
      </c>
      <c r="Z429">
        <v>1</v>
      </c>
      <c r="AE429">
        <v>3</v>
      </c>
      <c r="AF429" t="s">
        <v>1402</v>
      </c>
      <c r="AG429" t="s">
        <v>889</v>
      </c>
      <c r="AI429">
        <v>2</v>
      </c>
      <c r="AM429">
        <v>2</v>
      </c>
      <c r="AN429" t="s">
        <v>1419</v>
      </c>
      <c r="AU429">
        <v>1</v>
      </c>
      <c r="AV429" t="s">
        <v>144</v>
      </c>
    </row>
    <row r="430" spans="1:52" x14ac:dyDescent="0.2">
      <c r="A430">
        <v>1</v>
      </c>
      <c r="B430" t="s">
        <v>1352</v>
      </c>
      <c r="K430">
        <v>2</v>
      </c>
      <c r="L430" t="s">
        <v>1367</v>
      </c>
      <c r="U430">
        <v>2</v>
      </c>
      <c r="V430" t="s">
        <v>1385</v>
      </c>
      <c r="AE430">
        <v>2</v>
      </c>
      <c r="AF430" t="s">
        <v>1403</v>
      </c>
      <c r="AG430" t="s">
        <v>132</v>
      </c>
      <c r="AI430">
        <v>1</v>
      </c>
      <c r="AM430">
        <v>2</v>
      </c>
      <c r="AN430" t="s">
        <v>1420</v>
      </c>
      <c r="AU430">
        <v>1</v>
      </c>
      <c r="AV430" t="s">
        <v>56</v>
      </c>
    </row>
    <row r="431" spans="1:52" x14ac:dyDescent="0.2">
      <c r="A431">
        <v>2</v>
      </c>
      <c r="B431" t="s">
        <v>1353</v>
      </c>
      <c r="K431">
        <v>2</v>
      </c>
      <c r="L431" t="s">
        <v>1368</v>
      </c>
      <c r="U431">
        <v>2</v>
      </c>
      <c r="V431" t="s">
        <v>1386</v>
      </c>
      <c r="W431" t="s">
        <v>141</v>
      </c>
      <c r="Y431">
        <v>1</v>
      </c>
      <c r="AE431">
        <v>2</v>
      </c>
      <c r="AF431" t="s">
        <v>1404</v>
      </c>
      <c r="AM431">
        <v>3</v>
      </c>
      <c r="AN431" t="s">
        <v>1421</v>
      </c>
      <c r="AU431">
        <v>3</v>
      </c>
      <c r="AV431" t="s">
        <v>1434</v>
      </c>
      <c r="AX431" t="s">
        <v>1550</v>
      </c>
      <c r="AZ431">
        <v>1</v>
      </c>
    </row>
    <row r="432" spans="1:52" x14ac:dyDescent="0.2">
      <c r="A432">
        <v>2</v>
      </c>
      <c r="B432" t="s">
        <v>1354</v>
      </c>
      <c r="K432">
        <v>1</v>
      </c>
      <c r="L432" t="s">
        <v>1369</v>
      </c>
      <c r="U432">
        <v>2</v>
      </c>
      <c r="V432" t="s">
        <v>1387</v>
      </c>
      <c r="AE432">
        <v>1</v>
      </c>
      <c r="AF432" t="s">
        <v>1405</v>
      </c>
      <c r="AM432">
        <v>1</v>
      </c>
      <c r="AN432" t="s">
        <v>184</v>
      </c>
      <c r="AO432" t="s">
        <v>184</v>
      </c>
      <c r="AQ432">
        <v>1</v>
      </c>
      <c r="AU432">
        <v>2</v>
      </c>
      <c r="AV432" t="s">
        <v>1435</v>
      </c>
      <c r="AX432" t="s">
        <v>1064</v>
      </c>
      <c r="AZ432">
        <v>1</v>
      </c>
    </row>
    <row r="433" spans="1:48" x14ac:dyDescent="0.2">
      <c r="A433">
        <v>2</v>
      </c>
      <c r="B433" t="s">
        <v>1355</v>
      </c>
      <c r="K433">
        <v>2</v>
      </c>
      <c r="L433" t="s">
        <v>1370</v>
      </c>
      <c r="U433">
        <v>3</v>
      </c>
      <c r="V433" t="s">
        <v>1388</v>
      </c>
      <c r="X433" t="s">
        <v>1064</v>
      </c>
      <c r="Z433">
        <v>1</v>
      </c>
      <c r="AE433">
        <v>2</v>
      </c>
      <c r="AF433" t="s">
        <v>1406</v>
      </c>
      <c r="AU433">
        <v>2</v>
      </c>
      <c r="AV433" t="s">
        <v>1436</v>
      </c>
    </row>
    <row r="434" spans="1:48" x14ac:dyDescent="0.2">
      <c r="K434">
        <v>3</v>
      </c>
      <c r="L434" t="s">
        <v>1371</v>
      </c>
      <c r="U434">
        <v>2</v>
      </c>
      <c r="V434" t="s">
        <v>1389</v>
      </c>
      <c r="AU434">
        <v>3</v>
      </c>
      <c r="AV434" t="s">
        <v>1437</v>
      </c>
    </row>
    <row r="435" spans="1:48" x14ac:dyDescent="0.2">
      <c r="K435">
        <v>1</v>
      </c>
      <c r="L435" t="s">
        <v>9</v>
      </c>
      <c r="U435">
        <v>1</v>
      </c>
      <c r="V435" t="s">
        <v>994</v>
      </c>
      <c r="AU435">
        <v>2</v>
      </c>
      <c r="AV435" t="s">
        <v>1050</v>
      </c>
    </row>
    <row r="436" spans="1:48" x14ac:dyDescent="0.2">
      <c r="K436">
        <v>2</v>
      </c>
      <c r="L436" t="s">
        <v>1372</v>
      </c>
    </row>
    <row r="453" spans="1:53" x14ac:dyDescent="0.2">
      <c r="B453" s="5">
        <v>38657</v>
      </c>
      <c r="L453" s="5">
        <v>38596</v>
      </c>
      <c r="V453" s="5">
        <v>38534</v>
      </c>
    </row>
    <row r="454" spans="1:53" x14ac:dyDescent="0.2">
      <c r="B454" t="s">
        <v>1438</v>
      </c>
      <c r="C454" t="s">
        <v>527</v>
      </c>
      <c r="D454" t="s">
        <v>528</v>
      </c>
      <c r="E454" t="s">
        <v>529</v>
      </c>
      <c r="F454" t="s">
        <v>531</v>
      </c>
      <c r="G454" t="s">
        <v>530</v>
      </c>
      <c r="H454" t="s">
        <v>1877</v>
      </c>
      <c r="I454" t="s">
        <v>1878</v>
      </c>
      <c r="L454" t="s">
        <v>1439</v>
      </c>
      <c r="M454" t="s">
        <v>527</v>
      </c>
      <c r="N454" t="s">
        <v>528</v>
      </c>
      <c r="O454" t="s">
        <v>529</v>
      </c>
      <c r="P454" t="s">
        <v>531</v>
      </c>
      <c r="Q454" t="s">
        <v>530</v>
      </c>
      <c r="R454" t="s">
        <v>1877</v>
      </c>
      <c r="S454" t="s">
        <v>1878</v>
      </c>
      <c r="V454" t="s">
        <v>1440</v>
      </c>
      <c r="W454" t="s">
        <v>527</v>
      </c>
      <c r="X454" t="s">
        <v>528</v>
      </c>
      <c r="Y454" t="s">
        <v>529</v>
      </c>
      <c r="Z454" t="s">
        <v>531</v>
      </c>
      <c r="AA454" t="s">
        <v>530</v>
      </c>
      <c r="AB454" t="s">
        <v>1877</v>
      </c>
      <c r="AC454" t="s">
        <v>1878</v>
      </c>
      <c r="AF454" t="s">
        <v>1441</v>
      </c>
      <c r="AG454" t="s">
        <v>527</v>
      </c>
      <c r="AH454" t="s">
        <v>528</v>
      </c>
      <c r="AI454" t="s">
        <v>529</v>
      </c>
      <c r="AJ454" t="s">
        <v>531</v>
      </c>
      <c r="AK454" t="s">
        <v>530</v>
      </c>
      <c r="AN454" t="s">
        <v>1442</v>
      </c>
      <c r="AO454" t="s">
        <v>527</v>
      </c>
      <c r="AP454" t="s">
        <v>528</v>
      </c>
      <c r="AQ454" t="s">
        <v>529</v>
      </c>
      <c r="AR454" t="s">
        <v>531</v>
      </c>
      <c r="AS454" t="s">
        <v>530</v>
      </c>
      <c r="AV454" t="s">
        <v>1443</v>
      </c>
      <c r="AW454" t="s">
        <v>527</v>
      </c>
      <c r="AX454" t="s">
        <v>528</v>
      </c>
      <c r="AY454" t="s">
        <v>529</v>
      </c>
      <c r="AZ454" t="s">
        <v>531</v>
      </c>
      <c r="BA454" t="s">
        <v>530</v>
      </c>
    </row>
    <row r="455" spans="1:53" x14ac:dyDescent="0.2">
      <c r="A455">
        <v>1</v>
      </c>
      <c r="B455" t="s">
        <v>1445</v>
      </c>
      <c r="H455" s="5">
        <v>37742</v>
      </c>
      <c r="I455" s="5">
        <v>38384</v>
      </c>
      <c r="J455">
        <f t="shared" ref="J455:J460" si="4">B$453-H455</f>
        <v>915</v>
      </c>
      <c r="K455">
        <v>1</v>
      </c>
      <c r="L455" t="s">
        <v>118</v>
      </c>
      <c r="M455" t="s">
        <v>118</v>
      </c>
      <c r="O455">
        <v>1</v>
      </c>
      <c r="R455" s="5">
        <v>37622</v>
      </c>
      <c r="S455" s="5">
        <v>38200</v>
      </c>
      <c r="T455">
        <f>L$453-R455</f>
        <v>974</v>
      </c>
      <c r="U455">
        <v>2</v>
      </c>
      <c r="V455" t="s">
        <v>1468</v>
      </c>
      <c r="W455" t="s">
        <v>135</v>
      </c>
      <c r="Y455">
        <v>1</v>
      </c>
      <c r="AB455" s="5">
        <v>37742</v>
      </c>
      <c r="AD455">
        <f>V$453-AB455</f>
        <v>792</v>
      </c>
      <c r="AE455">
        <v>2</v>
      </c>
      <c r="AF455" t="s">
        <v>1406</v>
      </c>
      <c r="AM455">
        <v>2</v>
      </c>
      <c r="AN455" t="s">
        <v>1501</v>
      </c>
      <c r="AU455">
        <v>1</v>
      </c>
      <c r="AV455" t="s">
        <v>1517</v>
      </c>
    </row>
    <row r="456" spans="1:53" x14ac:dyDescent="0.2">
      <c r="A456">
        <v>2</v>
      </c>
      <c r="B456" t="s">
        <v>1446</v>
      </c>
      <c r="H456" s="5">
        <v>38018</v>
      </c>
      <c r="I456" s="5">
        <v>38384</v>
      </c>
      <c r="J456">
        <f t="shared" si="4"/>
        <v>639</v>
      </c>
      <c r="K456">
        <v>1</v>
      </c>
      <c r="L456" t="s">
        <v>24</v>
      </c>
      <c r="R456" s="5">
        <v>37043</v>
      </c>
      <c r="T456">
        <f t="shared" ref="T456:T470" si="5">L$453-R456</f>
        <v>1553</v>
      </c>
      <c r="U456">
        <v>3</v>
      </c>
      <c r="V456" t="s">
        <v>1469</v>
      </c>
      <c r="AB456" s="5">
        <v>37591</v>
      </c>
      <c r="AD456">
        <f t="shared" ref="AD456:AD469" si="6">V$453-AB456</f>
        <v>943</v>
      </c>
      <c r="AE456">
        <v>2</v>
      </c>
      <c r="AF456" t="s">
        <v>1479</v>
      </c>
      <c r="AM456">
        <v>1</v>
      </c>
      <c r="AN456" t="s">
        <v>1502</v>
      </c>
      <c r="AU456">
        <v>1</v>
      </c>
      <c r="AV456" t="s">
        <v>1518</v>
      </c>
    </row>
    <row r="457" spans="1:53" x14ac:dyDescent="0.2">
      <c r="A457">
        <v>3</v>
      </c>
      <c r="B457" t="s">
        <v>1447</v>
      </c>
      <c r="H457" s="5">
        <v>37104</v>
      </c>
      <c r="I457" s="5">
        <v>38353</v>
      </c>
      <c r="J457">
        <f t="shared" si="4"/>
        <v>1553</v>
      </c>
      <c r="K457">
        <v>2</v>
      </c>
      <c r="L457" t="s">
        <v>1459</v>
      </c>
      <c r="R457" s="5">
        <v>38078</v>
      </c>
      <c r="T457">
        <f t="shared" si="5"/>
        <v>518</v>
      </c>
      <c r="U457">
        <v>2</v>
      </c>
      <c r="V457" t="s">
        <v>1183</v>
      </c>
      <c r="W457" t="s">
        <v>965</v>
      </c>
      <c r="Y457">
        <v>1</v>
      </c>
      <c r="AB457" s="5">
        <v>37622</v>
      </c>
      <c r="AD457">
        <f t="shared" si="6"/>
        <v>912</v>
      </c>
      <c r="AE457">
        <v>1</v>
      </c>
      <c r="AF457" t="s">
        <v>1480</v>
      </c>
      <c r="AM457">
        <v>2</v>
      </c>
      <c r="AN457" t="s">
        <v>1503</v>
      </c>
      <c r="AU457">
        <v>1</v>
      </c>
      <c r="AV457" t="s">
        <v>1519</v>
      </c>
    </row>
    <row r="458" spans="1:53" x14ac:dyDescent="0.2">
      <c r="A458">
        <v>3</v>
      </c>
      <c r="B458" t="s">
        <v>1448</v>
      </c>
      <c r="H458" s="5">
        <v>37377</v>
      </c>
      <c r="I458" s="5">
        <v>38322</v>
      </c>
      <c r="J458">
        <f t="shared" si="4"/>
        <v>1280</v>
      </c>
      <c r="K458">
        <v>2</v>
      </c>
      <c r="L458" t="s">
        <v>1460</v>
      </c>
      <c r="R458" s="5">
        <v>37316</v>
      </c>
      <c r="T458">
        <f t="shared" si="5"/>
        <v>1280</v>
      </c>
      <c r="U458">
        <v>3</v>
      </c>
      <c r="V458" t="s">
        <v>1470</v>
      </c>
      <c r="AB458" s="5">
        <v>37803</v>
      </c>
      <c r="AD458">
        <f t="shared" si="6"/>
        <v>731</v>
      </c>
      <c r="AE458">
        <v>1</v>
      </c>
      <c r="AF458" t="s">
        <v>36</v>
      </c>
      <c r="AM458">
        <v>2</v>
      </c>
      <c r="AN458" t="s">
        <v>1504</v>
      </c>
      <c r="AU458">
        <v>2</v>
      </c>
      <c r="AV458" t="s">
        <v>1520</v>
      </c>
    </row>
    <row r="459" spans="1:53" x14ac:dyDescent="0.2">
      <c r="A459">
        <v>3</v>
      </c>
      <c r="B459" t="s">
        <v>1449</v>
      </c>
      <c r="H459" s="5">
        <v>37712</v>
      </c>
      <c r="I459" s="5">
        <v>38384</v>
      </c>
      <c r="J459">
        <f t="shared" si="4"/>
        <v>945</v>
      </c>
      <c r="K459">
        <v>2</v>
      </c>
      <c r="L459" t="s">
        <v>1461</v>
      </c>
      <c r="R459" s="5">
        <v>37165</v>
      </c>
      <c r="T459">
        <f t="shared" si="5"/>
        <v>1431</v>
      </c>
      <c r="U459">
        <v>2</v>
      </c>
      <c r="V459" t="s">
        <v>1471</v>
      </c>
      <c r="AB459" s="5">
        <v>37742</v>
      </c>
      <c r="AD459">
        <f t="shared" si="6"/>
        <v>792</v>
      </c>
      <c r="AE459">
        <v>1</v>
      </c>
      <c r="AF459" t="s">
        <v>1481</v>
      </c>
      <c r="AM459">
        <v>1</v>
      </c>
      <c r="AN459" t="s">
        <v>1505</v>
      </c>
      <c r="AU459">
        <v>1</v>
      </c>
      <c r="AV459" t="s">
        <v>1521</v>
      </c>
    </row>
    <row r="460" spans="1:53" x14ac:dyDescent="0.2">
      <c r="A460">
        <v>2</v>
      </c>
      <c r="B460" t="s">
        <v>1450</v>
      </c>
      <c r="H460" s="5">
        <v>36800</v>
      </c>
      <c r="I460" s="5">
        <v>38322</v>
      </c>
      <c r="J460">
        <f t="shared" si="4"/>
        <v>1857</v>
      </c>
      <c r="K460">
        <v>2</v>
      </c>
      <c r="L460" t="s">
        <v>1462</v>
      </c>
      <c r="R460" s="5">
        <v>37803</v>
      </c>
      <c r="T460">
        <f t="shared" si="5"/>
        <v>793</v>
      </c>
      <c r="U460">
        <v>1</v>
      </c>
      <c r="V460" t="s">
        <v>1472</v>
      </c>
      <c r="AB460" s="5">
        <v>37834</v>
      </c>
      <c r="AD460">
        <f t="shared" si="6"/>
        <v>700</v>
      </c>
      <c r="AE460">
        <v>1</v>
      </c>
      <c r="AF460" t="s">
        <v>1482</v>
      </c>
      <c r="AM460">
        <v>1</v>
      </c>
      <c r="AN460" t="s">
        <v>1506</v>
      </c>
      <c r="AU460">
        <v>1</v>
      </c>
      <c r="AV460" t="s">
        <v>1517</v>
      </c>
    </row>
    <row r="461" spans="1:53" x14ac:dyDescent="0.2">
      <c r="A461">
        <v>1</v>
      </c>
      <c r="B461" t="s">
        <v>161</v>
      </c>
      <c r="H461" s="5">
        <v>37803</v>
      </c>
      <c r="I461" s="5">
        <v>38353</v>
      </c>
      <c r="J461">
        <f t="shared" ref="J461:J472" si="7">B$453-H461</f>
        <v>854</v>
      </c>
      <c r="K461">
        <v>2</v>
      </c>
      <c r="L461" t="s">
        <v>1463</v>
      </c>
      <c r="R461" s="5">
        <v>37500</v>
      </c>
      <c r="T461">
        <f t="shared" si="5"/>
        <v>1096</v>
      </c>
      <c r="U461">
        <v>2</v>
      </c>
      <c r="V461" t="s">
        <v>1473</v>
      </c>
      <c r="AB461" s="5">
        <v>37530</v>
      </c>
      <c r="AD461">
        <f t="shared" si="6"/>
        <v>1004</v>
      </c>
      <c r="AE461">
        <v>1</v>
      </c>
      <c r="AF461" t="s">
        <v>215</v>
      </c>
      <c r="AH461" t="s">
        <v>782</v>
      </c>
      <c r="AJ461">
        <v>1</v>
      </c>
      <c r="AM461">
        <v>3</v>
      </c>
      <c r="AN461" t="s">
        <v>1507</v>
      </c>
      <c r="AO461" t="s">
        <v>119</v>
      </c>
      <c r="AQ461">
        <v>1</v>
      </c>
      <c r="AU461">
        <v>1</v>
      </c>
      <c r="AV461" t="s">
        <v>24</v>
      </c>
    </row>
    <row r="462" spans="1:53" x14ac:dyDescent="0.2">
      <c r="A462">
        <v>2</v>
      </c>
      <c r="B462" t="s">
        <v>1451</v>
      </c>
      <c r="H462" s="5">
        <v>37653</v>
      </c>
      <c r="I462" s="5">
        <v>38353</v>
      </c>
      <c r="J462">
        <f t="shared" si="7"/>
        <v>1004</v>
      </c>
      <c r="K462">
        <v>1</v>
      </c>
      <c r="L462" t="s">
        <v>130</v>
      </c>
      <c r="R462" s="5">
        <v>38018</v>
      </c>
      <c r="T462">
        <f t="shared" si="5"/>
        <v>578</v>
      </c>
      <c r="U462">
        <v>2</v>
      </c>
      <c r="V462" t="s">
        <v>1474</v>
      </c>
      <c r="AB462" s="5">
        <v>37865</v>
      </c>
      <c r="AD462">
        <f t="shared" si="6"/>
        <v>669</v>
      </c>
      <c r="AE462">
        <v>2</v>
      </c>
      <c r="AF462" t="s">
        <v>1406</v>
      </c>
      <c r="AM462">
        <v>1</v>
      </c>
      <c r="AN462" t="s">
        <v>56</v>
      </c>
      <c r="AU462">
        <v>2</v>
      </c>
      <c r="AV462" t="s">
        <v>1522</v>
      </c>
    </row>
    <row r="463" spans="1:53" x14ac:dyDescent="0.2">
      <c r="A463">
        <v>3</v>
      </c>
      <c r="B463" t="s">
        <v>1452</v>
      </c>
      <c r="C463" t="s">
        <v>35</v>
      </c>
      <c r="E463">
        <v>1</v>
      </c>
      <c r="H463" s="5">
        <v>38047</v>
      </c>
      <c r="I463" s="5">
        <v>38353</v>
      </c>
      <c r="J463">
        <f t="shared" si="7"/>
        <v>610</v>
      </c>
      <c r="K463">
        <v>2</v>
      </c>
      <c r="L463" t="s">
        <v>1411</v>
      </c>
      <c r="R463" s="5">
        <v>37591</v>
      </c>
      <c r="T463">
        <f t="shared" si="5"/>
        <v>1005</v>
      </c>
      <c r="U463">
        <v>2</v>
      </c>
      <c r="V463" t="s">
        <v>1475</v>
      </c>
      <c r="AB463" s="5">
        <v>37956</v>
      </c>
      <c r="AD463">
        <f t="shared" si="6"/>
        <v>578</v>
      </c>
      <c r="AE463">
        <v>1</v>
      </c>
      <c r="AF463" t="s">
        <v>211</v>
      </c>
      <c r="AH463" t="s">
        <v>638</v>
      </c>
      <c r="AJ463">
        <v>1</v>
      </c>
      <c r="AM463">
        <v>2</v>
      </c>
      <c r="AN463" t="s">
        <v>1508</v>
      </c>
      <c r="AP463" t="s">
        <v>317</v>
      </c>
      <c r="AR463">
        <v>1</v>
      </c>
      <c r="AU463">
        <v>2</v>
      </c>
      <c r="AV463" t="s">
        <v>1523</v>
      </c>
      <c r="AW463" t="s">
        <v>1111</v>
      </c>
      <c r="AX463">
        <v>1</v>
      </c>
    </row>
    <row r="464" spans="1:53" x14ac:dyDescent="0.2">
      <c r="A464">
        <v>2</v>
      </c>
      <c r="B464" t="s">
        <v>1453</v>
      </c>
      <c r="H464" s="5">
        <v>37622</v>
      </c>
      <c r="I464" s="5">
        <v>38322</v>
      </c>
      <c r="J464">
        <f t="shared" si="7"/>
        <v>1035</v>
      </c>
      <c r="K464">
        <v>2</v>
      </c>
      <c r="L464" t="s">
        <v>1464</v>
      </c>
      <c r="M464" t="s">
        <v>44</v>
      </c>
      <c r="O464">
        <v>1</v>
      </c>
      <c r="R464" s="5">
        <v>37803</v>
      </c>
      <c r="T464">
        <f t="shared" si="5"/>
        <v>793</v>
      </c>
      <c r="U464">
        <v>1</v>
      </c>
      <c r="V464" t="s">
        <v>56</v>
      </c>
      <c r="AB464" s="5">
        <v>37653</v>
      </c>
      <c r="AD464">
        <f t="shared" si="6"/>
        <v>881</v>
      </c>
      <c r="AE464">
        <v>2</v>
      </c>
      <c r="AF464" t="s">
        <v>1483</v>
      </c>
      <c r="AM464">
        <v>2</v>
      </c>
      <c r="AN464" t="s">
        <v>1216</v>
      </c>
      <c r="AO464" t="s">
        <v>197</v>
      </c>
      <c r="AQ464">
        <v>1</v>
      </c>
      <c r="AU464">
        <v>2</v>
      </c>
      <c r="AV464" t="s">
        <v>1523</v>
      </c>
      <c r="AW464" t="s">
        <v>1111</v>
      </c>
      <c r="AX464">
        <v>1</v>
      </c>
    </row>
    <row r="465" spans="1:50" x14ac:dyDescent="0.2">
      <c r="A465">
        <v>2</v>
      </c>
      <c r="B465" t="s">
        <v>1454</v>
      </c>
      <c r="H465" s="5">
        <v>37681</v>
      </c>
      <c r="I465" s="5">
        <v>38353</v>
      </c>
      <c r="J465">
        <f t="shared" si="7"/>
        <v>976</v>
      </c>
      <c r="K465">
        <v>1</v>
      </c>
      <c r="L465" t="s">
        <v>1465</v>
      </c>
      <c r="R465" s="5">
        <v>37742</v>
      </c>
      <c r="T465">
        <f t="shared" si="5"/>
        <v>854</v>
      </c>
      <c r="U465">
        <v>1</v>
      </c>
      <c r="V465" t="s">
        <v>107</v>
      </c>
      <c r="W465" t="s">
        <v>107</v>
      </c>
      <c r="Y465">
        <v>1</v>
      </c>
      <c r="AB465" s="5">
        <v>37773</v>
      </c>
      <c r="AD465">
        <f t="shared" si="6"/>
        <v>761</v>
      </c>
      <c r="AE465">
        <v>3</v>
      </c>
      <c r="AF465" t="s">
        <v>1484</v>
      </c>
      <c r="AG465" t="s">
        <v>1784</v>
      </c>
      <c r="AH465" t="s">
        <v>638</v>
      </c>
      <c r="AI465">
        <v>1</v>
      </c>
      <c r="AJ465">
        <v>1</v>
      </c>
      <c r="AM465">
        <v>2</v>
      </c>
      <c r="AN465" t="s">
        <v>1509</v>
      </c>
      <c r="AU465">
        <v>3</v>
      </c>
      <c r="AV465" t="s">
        <v>1524</v>
      </c>
    </row>
    <row r="466" spans="1:50" x14ac:dyDescent="0.2">
      <c r="A466">
        <v>4</v>
      </c>
      <c r="B466" t="s">
        <v>1455</v>
      </c>
      <c r="H466" s="5">
        <v>37681</v>
      </c>
      <c r="I466" s="5">
        <v>38353</v>
      </c>
      <c r="J466">
        <f t="shared" si="7"/>
        <v>976</v>
      </c>
      <c r="K466">
        <v>2</v>
      </c>
      <c r="L466" t="s">
        <v>858</v>
      </c>
      <c r="M466" t="s">
        <v>6</v>
      </c>
      <c r="O466">
        <v>1</v>
      </c>
      <c r="R466" s="5">
        <v>37408</v>
      </c>
      <c r="T466">
        <f t="shared" si="5"/>
        <v>1188</v>
      </c>
      <c r="U466">
        <v>1</v>
      </c>
      <c r="V466" t="s">
        <v>1476</v>
      </c>
      <c r="AB466" s="5">
        <v>36220</v>
      </c>
      <c r="AD466">
        <f t="shared" si="6"/>
        <v>2314</v>
      </c>
      <c r="AE466">
        <v>2</v>
      </c>
      <c r="AF466" t="s">
        <v>1485</v>
      </c>
      <c r="AG466" t="s">
        <v>1486</v>
      </c>
      <c r="AI466">
        <v>1</v>
      </c>
      <c r="AM466">
        <v>2</v>
      </c>
      <c r="AN466" t="s">
        <v>1510</v>
      </c>
      <c r="AO466" t="s">
        <v>77</v>
      </c>
      <c r="AQ466">
        <v>1</v>
      </c>
      <c r="AU466">
        <v>2</v>
      </c>
      <c r="AV466" t="s">
        <v>858</v>
      </c>
      <c r="AW466" t="s">
        <v>6</v>
      </c>
      <c r="AX466">
        <v>1</v>
      </c>
    </row>
    <row r="467" spans="1:50" x14ac:dyDescent="0.2">
      <c r="A467">
        <v>3</v>
      </c>
      <c r="B467" t="s">
        <v>1456</v>
      </c>
      <c r="H467" s="5">
        <v>37500</v>
      </c>
      <c r="I467" s="5">
        <v>38384</v>
      </c>
      <c r="J467">
        <f t="shared" si="7"/>
        <v>1157</v>
      </c>
      <c r="K467">
        <v>1</v>
      </c>
      <c r="L467" t="s">
        <v>61</v>
      </c>
      <c r="R467" s="5">
        <v>37561</v>
      </c>
      <c r="T467">
        <f t="shared" si="5"/>
        <v>1035</v>
      </c>
      <c r="U467">
        <v>2</v>
      </c>
      <c r="V467" t="s">
        <v>1477</v>
      </c>
      <c r="AB467" s="5">
        <v>37316</v>
      </c>
      <c r="AD467">
        <f t="shared" si="6"/>
        <v>1218</v>
      </c>
      <c r="AE467">
        <v>2</v>
      </c>
      <c r="AF467" t="s">
        <v>1490</v>
      </c>
      <c r="AG467" t="s">
        <v>1784</v>
      </c>
      <c r="AH467" t="s">
        <v>638</v>
      </c>
      <c r="AI467">
        <v>1</v>
      </c>
      <c r="AJ467">
        <v>1</v>
      </c>
      <c r="AM467">
        <v>1</v>
      </c>
      <c r="AN467" t="s">
        <v>1511</v>
      </c>
      <c r="AU467">
        <v>3</v>
      </c>
      <c r="AV467" t="s">
        <v>1525</v>
      </c>
    </row>
    <row r="468" spans="1:50" x14ac:dyDescent="0.2">
      <c r="A468">
        <v>3</v>
      </c>
      <c r="B468" t="s">
        <v>1457</v>
      </c>
      <c r="C468" t="s">
        <v>77</v>
      </c>
      <c r="E468">
        <v>1</v>
      </c>
      <c r="H468" s="5">
        <v>38139</v>
      </c>
      <c r="I468" s="5">
        <v>38322</v>
      </c>
      <c r="J468">
        <f t="shared" si="7"/>
        <v>518</v>
      </c>
      <c r="K468">
        <v>2</v>
      </c>
      <c r="L468" t="s">
        <v>1466</v>
      </c>
      <c r="R468" s="5">
        <v>37712</v>
      </c>
      <c r="T468">
        <f t="shared" si="5"/>
        <v>884</v>
      </c>
      <c r="U468">
        <v>1</v>
      </c>
      <c r="V468" t="s">
        <v>27</v>
      </c>
      <c r="AB468" s="5">
        <v>37895</v>
      </c>
      <c r="AD468">
        <f t="shared" si="6"/>
        <v>639</v>
      </c>
      <c r="AE468">
        <v>2</v>
      </c>
      <c r="AF468" t="s">
        <v>1491</v>
      </c>
      <c r="AM468">
        <v>2</v>
      </c>
      <c r="AN468" t="s">
        <v>1512</v>
      </c>
      <c r="AU468">
        <v>3</v>
      </c>
      <c r="AV468" t="s">
        <v>1526</v>
      </c>
    </row>
    <row r="469" spans="1:50" x14ac:dyDescent="0.2">
      <c r="A469">
        <v>2</v>
      </c>
      <c r="B469" t="s">
        <v>601</v>
      </c>
      <c r="C469" t="s">
        <v>132</v>
      </c>
      <c r="E469">
        <v>1</v>
      </c>
      <c r="H469" s="5">
        <v>37681</v>
      </c>
      <c r="I469" s="5">
        <v>38322</v>
      </c>
      <c r="J469">
        <f t="shared" si="7"/>
        <v>976</v>
      </c>
      <c r="K469">
        <v>2</v>
      </c>
      <c r="L469" t="s">
        <v>1467</v>
      </c>
      <c r="R469" s="5">
        <v>37622</v>
      </c>
      <c r="T469">
        <f t="shared" si="5"/>
        <v>974</v>
      </c>
      <c r="U469">
        <v>1</v>
      </c>
      <c r="V469" t="s">
        <v>1478</v>
      </c>
      <c r="AB469" s="5">
        <v>37591</v>
      </c>
      <c r="AD469">
        <f t="shared" si="6"/>
        <v>943</v>
      </c>
      <c r="AE469">
        <v>2</v>
      </c>
      <c r="AF469" t="s">
        <v>1492</v>
      </c>
      <c r="AG469" t="s">
        <v>1493</v>
      </c>
      <c r="AI469">
        <v>1</v>
      </c>
      <c r="AM469">
        <v>3</v>
      </c>
      <c r="AN469" t="s">
        <v>1513</v>
      </c>
      <c r="AU469">
        <v>2</v>
      </c>
      <c r="AV469" t="s">
        <v>1527</v>
      </c>
      <c r="AW469" t="s">
        <v>132</v>
      </c>
      <c r="AX469">
        <v>1</v>
      </c>
    </row>
    <row r="470" spans="1:50" x14ac:dyDescent="0.2">
      <c r="A470">
        <v>2</v>
      </c>
      <c r="B470" t="s">
        <v>858</v>
      </c>
      <c r="C470" t="s">
        <v>6</v>
      </c>
      <c r="E470">
        <v>1</v>
      </c>
      <c r="H470" s="5">
        <v>38018</v>
      </c>
      <c r="I470" s="5">
        <v>38322</v>
      </c>
      <c r="J470">
        <f t="shared" si="7"/>
        <v>639</v>
      </c>
      <c r="K470">
        <v>1</v>
      </c>
      <c r="L470" t="s">
        <v>103</v>
      </c>
      <c r="R470" s="5">
        <v>37104</v>
      </c>
      <c r="T470">
        <f t="shared" si="5"/>
        <v>1492</v>
      </c>
      <c r="AE470">
        <v>2</v>
      </c>
      <c r="AF470" t="s">
        <v>1494</v>
      </c>
      <c r="AM470">
        <v>2</v>
      </c>
      <c r="AN470" t="s">
        <v>1514</v>
      </c>
      <c r="AU470">
        <v>2</v>
      </c>
      <c r="AV470" t="s">
        <v>1528</v>
      </c>
    </row>
    <row r="471" spans="1:50" x14ac:dyDescent="0.2">
      <c r="A471">
        <v>1</v>
      </c>
      <c r="B471" t="s">
        <v>1196</v>
      </c>
      <c r="H471" s="5">
        <v>38047</v>
      </c>
      <c r="I471" s="5">
        <v>38292</v>
      </c>
      <c r="J471">
        <f t="shared" si="7"/>
        <v>610</v>
      </c>
      <c r="AE471">
        <v>2</v>
      </c>
      <c r="AF471" t="s">
        <v>698</v>
      </c>
      <c r="AG471" t="s">
        <v>139</v>
      </c>
      <c r="AI471">
        <v>1</v>
      </c>
      <c r="AM471">
        <v>2</v>
      </c>
      <c r="AN471" t="s">
        <v>1515</v>
      </c>
      <c r="AU471">
        <v>2</v>
      </c>
      <c r="AV471" t="s">
        <v>1529</v>
      </c>
    </row>
    <row r="472" spans="1:50" x14ac:dyDescent="0.2">
      <c r="A472">
        <v>2</v>
      </c>
      <c r="B472" t="s">
        <v>1458</v>
      </c>
      <c r="H472" s="5">
        <v>37469</v>
      </c>
      <c r="I472" s="5">
        <v>38322</v>
      </c>
      <c r="J472">
        <f t="shared" si="7"/>
        <v>1188</v>
      </c>
      <c r="AE472">
        <v>3</v>
      </c>
      <c r="AF472" t="s">
        <v>1495</v>
      </c>
      <c r="AM472">
        <v>1</v>
      </c>
      <c r="AN472" t="s">
        <v>1516</v>
      </c>
      <c r="AU472">
        <v>2</v>
      </c>
      <c r="AV472" t="s">
        <v>1530</v>
      </c>
    </row>
    <row r="473" spans="1:50" x14ac:dyDescent="0.2">
      <c r="AE473">
        <v>1</v>
      </c>
      <c r="AF473" t="s">
        <v>1496</v>
      </c>
      <c r="AU473">
        <v>2</v>
      </c>
      <c r="AV473" t="s">
        <v>1531</v>
      </c>
    </row>
    <row r="474" spans="1:50" x14ac:dyDescent="0.2">
      <c r="AE474">
        <v>2</v>
      </c>
      <c r="AF474" t="s">
        <v>1497</v>
      </c>
      <c r="AU474">
        <v>2</v>
      </c>
      <c r="AV474" t="s">
        <v>1532</v>
      </c>
    </row>
    <row r="475" spans="1:50" x14ac:dyDescent="0.2">
      <c r="AE475">
        <v>2</v>
      </c>
      <c r="AF475" t="s">
        <v>1498</v>
      </c>
      <c r="AH475" t="s">
        <v>1064</v>
      </c>
      <c r="AJ475">
        <v>1</v>
      </c>
    </row>
    <row r="476" spans="1:50" x14ac:dyDescent="0.2">
      <c r="AE476">
        <v>2</v>
      </c>
      <c r="AF476" t="s">
        <v>1499</v>
      </c>
      <c r="AG476" t="s">
        <v>1499</v>
      </c>
      <c r="AI476">
        <v>1</v>
      </c>
    </row>
    <row r="477" spans="1:50" x14ac:dyDescent="0.2">
      <c r="AE477">
        <v>2</v>
      </c>
      <c r="AF477" t="s">
        <v>1500</v>
      </c>
    </row>
    <row r="494" spans="1:53" x14ac:dyDescent="0.2">
      <c r="B494" t="s">
        <v>1533</v>
      </c>
      <c r="C494" t="s">
        <v>527</v>
      </c>
      <c r="D494" t="s">
        <v>528</v>
      </c>
      <c r="E494" t="s">
        <v>529</v>
      </c>
      <c r="F494" t="s">
        <v>531</v>
      </c>
      <c r="G494" t="s">
        <v>530</v>
      </c>
      <c r="L494" t="s">
        <v>1534</v>
      </c>
      <c r="M494" t="s">
        <v>527</v>
      </c>
      <c r="N494" t="s">
        <v>528</v>
      </c>
      <c r="O494" t="s">
        <v>529</v>
      </c>
      <c r="P494" t="s">
        <v>531</v>
      </c>
      <c r="Q494" t="s">
        <v>530</v>
      </c>
      <c r="V494" t="s">
        <v>1535</v>
      </c>
      <c r="W494" t="s">
        <v>527</v>
      </c>
      <c r="X494" t="s">
        <v>528</v>
      </c>
      <c r="Y494" t="s">
        <v>529</v>
      </c>
      <c r="Z494" t="s">
        <v>531</v>
      </c>
      <c r="AA494" t="s">
        <v>530</v>
      </c>
      <c r="AF494" t="s">
        <v>1536</v>
      </c>
      <c r="AG494" t="s">
        <v>527</v>
      </c>
      <c r="AH494" t="s">
        <v>528</v>
      </c>
      <c r="AI494" t="s">
        <v>529</v>
      </c>
      <c r="AJ494" t="s">
        <v>531</v>
      </c>
      <c r="AK494" t="s">
        <v>530</v>
      </c>
      <c r="AN494" t="s">
        <v>1537</v>
      </c>
      <c r="AO494" t="s">
        <v>527</v>
      </c>
      <c r="AP494" t="s">
        <v>528</v>
      </c>
      <c r="AQ494" t="s">
        <v>529</v>
      </c>
      <c r="AR494" t="s">
        <v>531</v>
      </c>
      <c r="AS494" t="s">
        <v>530</v>
      </c>
      <c r="AV494" t="s">
        <v>1538</v>
      </c>
      <c r="AW494" t="s">
        <v>527</v>
      </c>
      <c r="AX494" t="s">
        <v>528</v>
      </c>
      <c r="AY494" t="s">
        <v>529</v>
      </c>
      <c r="AZ494" t="s">
        <v>531</v>
      </c>
      <c r="BA494" t="s">
        <v>530</v>
      </c>
    </row>
    <row r="495" spans="1:53" x14ac:dyDescent="0.2">
      <c r="A495">
        <v>3</v>
      </c>
      <c r="B495" t="s">
        <v>1539</v>
      </c>
      <c r="K495">
        <v>2</v>
      </c>
      <c r="L495" t="s">
        <v>1551</v>
      </c>
      <c r="U495">
        <v>1</v>
      </c>
      <c r="V495" t="s">
        <v>1566</v>
      </c>
      <c r="AE495">
        <v>2</v>
      </c>
      <c r="AF495" t="s">
        <v>1576</v>
      </c>
      <c r="AG495" t="s">
        <v>119</v>
      </c>
      <c r="AI495">
        <v>1</v>
      </c>
      <c r="AM495">
        <v>4</v>
      </c>
      <c r="AN495" t="s">
        <v>1588</v>
      </c>
      <c r="AU495">
        <v>1</v>
      </c>
      <c r="AV495" t="s">
        <v>1605</v>
      </c>
    </row>
    <row r="496" spans="1:53" x14ac:dyDescent="0.2">
      <c r="A496">
        <v>1</v>
      </c>
      <c r="B496" t="s">
        <v>595</v>
      </c>
      <c r="K496">
        <v>2</v>
      </c>
      <c r="L496" t="s">
        <v>858</v>
      </c>
      <c r="M496" t="s">
        <v>6</v>
      </c>
      <c r="O496">
        <v>1</v>
      </c>
      <c r="U496">
        <v>2</v>
      </c>
      <c r="V496" t="s">
        <v>1567</v>
      </c>
      <c r="AE496">
        <v>2</v>
      </c>
      <c r="AF496" t="s">
        <v>1577</v>
      </c>
      <c r="AG496" t="s">
        <v>119</v>
      </c>
      <c r="AI496">
        <v>1</v>
      </c>
      <c r="AM496">
        <v>1</v>
      </c>
      <c r="AN496" t="s">
        <v>1589</v>
      </c>
      <c r="AU496">
        <v>2</v>
      </c>
      <c r="AV496" t="s">
        <v>1606</v>
      </c>
      <c r="AW496" t="s">
        <v>1606</v>
      </c>
      <c r="AY496">
        <v>2</v>
      </c>
    </row>
    <row r="497" spans="1:51" x14ac:dyDescent="0.2">
      <c r="A497">
        <v>1</v>
      </c>
      <c r="B497" t="s">
        <v>1540</v>
      </c>
      <c r="K497">
        <v>2</v>
      </c>
      <c r="L497" t="s">
        <v>1552</v>
      </c>
      <c r="U497">
        <v>2</v>
      </c>
      <c r="V497" t="s">
        <v>1568</v>
      </c>
      <c r="AE497">
        <v>1</v>
      </c>
      <c r="AF497" t="s">
        <v>122</v>
      </c>
      <c r="AM497">
        <v>1</v>
      </c>
      <c r="AN497" t="s">
        <v>1590</v>
      </c>
      <c r="AU497">
        <v>1</v>
      </c>
      <c r="AV497" t="s">
        <v>161</v>
      </c>
    </row>
    <row r="498" spans="1:51" x14ac:dyDescent="0.2">
      <c r="A498">
        <v>2</v>
      </c>
      <c r="B498" t="s">
        <v>1250</v>
      </c>
      <c r="C498" t="s">
        <v>139</v>
      </c>
      <c r="E498">
        <v>1</v>
      </c>
      <c r="K498">
        <v>2</v>
      </c>
      <c r="L498" t="s">
        <v>1553</v>
      </c>
      <c r="M498" t="s">
        <v>2</v>
      </c>
      <c r="O498">
        <v>1</v>
      </c>
      <c r="U498">
        <v>2</v>
      </c>
      <c r="V498" t="s">
        <v>1359</v>
      </c>
      <c r="W498" t="s">
        <v>202</v>
      </c>
      <c r="Y498">
        <v>1</v>
      </c>
      <c r="AE498">
        <v>2</v>
      </c>
      <c r="AF498" t="s">
        <v>1578</v>
      </c>
      <c r="AG498" t="s">
        <v>2</v>
      </c>
      <c r="AI498">
        <v>1</v>
      </c>
      <c r="AM498">
        <v>2</v>
      </c>
      <c r="AN498" t="s">
        <v>1591</v>
      </c>
      <c r="AU498">
        <v>2</v>
      </c>
      <c r="AV498" t="s">
        <v>1607</v>
      </c>
    </row>
    <row r="499" spans="1:51" x14ac:dyDescent="0.2">
      <c r="A499">
        <v>1</v>
      </c>
      <c r="B499" t="s">
        <v>47</v>
      </c>
      <c r="K499">
        <v>2</v>
      </c>
      <c r="L499" t="s">
        <v>1554</v>
      </c>
      <c r="U499">
        <v>3</v>
      </c>
      <c r="V499" t="s">
        <v>1569</v>
      </c>
      <c r="W499" t="s">
        <v>44</v>
      </c>
      <c r="Y499">
        <v>1</v>
      </c>
      <c r="AE499">
        <v>2</v>
      </c>
      <c r="AF499" t="s">
        <v>1354</v>
      </c>
      <c r="AM499">
        <v>2</v>
      </c>
      <c r="AN499" t="s">
        <v>1592</v>
      </c>
      <c r="AU499">
        <v>1</v>
      </c>
      <c r="AV499" t="s">
        <v>24</v>
      </c>
    </row>
    <row r="500" spans="1:51" x14ac:dyDescent="0.2">
      <c r="A500">
        <v>3</v>
      </c>
      <c r="B500" t="s">
        <v>1541</v>
      </c>
      <c r="K500">
        <v>2</v>
      </c>
      <c r="L500" t="s">
        <v>1555</v>
      </c>
      <c r="M500" t="s">
        <v>132</v>
      </c>
      <c r="O500">
        <v>1</v>
      </c>
      <c r="U500">
        <v>2</v>
      </c>
      <c r="V500" t="s">
        <v>1570</v>
      </c>
      <c r="AE500">
        <v>2</v>
      </c>
      <c r="AF500" t="s">
        <v>1579</v>
      </c>
      <c r="AN500" t="s">
        <v>1295</v>
      </c>
      <c r="AU500">
        <v>3</v>
      </c>
      <c r="AV500" t="s">
        <v>1608</v>
      </c>
    </row>
    <row r="501" spans="1:51" x14ac:dyDescent="0.2">
      <c r="A501">
        <v>2</v>
      </c>
      <c r="B501" t="s">
        <v>1542</v>
      </c>
      <c r="K501">
        <v>1</v>
      </c>
      <c r="L501" t="s">
        <v>1556</v>
      </c>
      <c r="U501">
        <v>1</v>
      </c>
      <c r="V501" t="s">
        <v>0</v>
      </c>
      <c r="AE501">
        <v>2</v>
      </c>
      <c r="AF501" t="s">
        <v>1216</v>
      </c>
      <c r="AG501" t="s">
        <v>197</v>
      </c>
      <c r="AI501">
        <v>1</v>
      </c>
      <c r="AM501">
        <v>1</v>
      </c>
      <c r="AN501" t="s">
        <v>1593</v>
      </c>
      <c r="AU501">
        <v>2</v>
      </c>
      <c r="AV501" t="s">
        <v>1609</v>
      </c>
    </row>
    <row r="502" spans="1:51" x14ac:dyDescent="0.2">
      <c r="A502">
        <v>2</v>
      </c>
      <c r="B502" t="s">
        <v>1543</v>
      </c>
      <c r="K502">
        <v>2</v>
      </c>
      <c r="L502" t="s">
        <v>1355</v>
      </c>
      <c r="U502">
        <v>1</v>
      </c>
      <c r="V502" t="s">
        <v>1502</v>
      </c>
      <c r="AE502">
        <v>1</v>
      </c>
      <c r="AF502" t="s">
        <v>1580</v>
      </c>
      <c r="AM502">
        <v>1</v>
      </c>
      <c r="AN502" t="s">
        <v>1594</v>
      </c>
      <c r="AU502">
        <v>2</v>
      </c>
      <c r="AV502" t="s">
        <v>1610</v>
      </c>
      <c r="AW502" t="s">
        <v>965</v>
      </c>
      <c r="AY502">
        <v>1</v>
      </c>
    </row>
    <row r="503" spans="1:51" x14ac:dyDescent="0.2">
      <c r="A503">
        <v>3</v>
      </c>
      <c r="B503" t="s">
        <v>1544</v>
      </c>
      <c r="K503">
        <v>1</v>
      </c>
      <c r="L503" t="s">
        <v>111</v>
      </c>
      <c r="U503">
        <v>1</v>
      </c>
      <c r="V503" t="s">
        <v>966</v>
      </c>
      <c r="AE503">
        <v>2</v>
      </c>
      <c r="AF503" t="s">
        <v>1581</v>
      </c>
      <c r="AM503">
        <v>1</v>
      </c>
      <c r="AN503" t="s">
        <v>1595</v>
      </c>
      <c r="AU503">
        <v>5</v>
      </c>
      <c r="AV503" t="s">
        <v>1611</v>
      </c>
      <c r="AY503">
        <v>1</v>
      </c>
    </row>
    <row r="504" spans="1:51" x14ac:dyDescent="0.2">
      <c r="A504">
        <v>1</v>
      </c>
      <c r="B504" t="s">
        <v>1545</v>
      </c>
      <c r="K504">
        <v>1</v>
      </c>
      <c r="L504" t="s">
        <v>1557</v>
      </c>
      <c r="U504">
        <v>2</v>
      </c>
      <c r="V504" t="s">
        <v>1474</v>
      </c>
      <c r="AE504">
        <v>1</v>
      </c>
      <c r="AF504" t="s">
        <v>130</v>
      </c>
      <c r="AM504">
        <v>4</v>
      </c>
      <c r="AN504" t="s">
        <v>1588</v>
      </c>
      <c r="AU504">
        <v>1</v>
      </c>
      <c r="AV504" t="s">
        <v>135</v>
      </c>
      <c r="AW504" t="s">
        <v>135</v>
      </c>
      <c r="AY504">
        <v>1</v>
      </c>
    </row>
    <row r="505" spans="1:51" x14ac:dyDescent="0.2">
      <c r="A505">
        <v>2</v>
      </c>
      <c r="B505" t="s">
        <v>1197</v>
      </c>
      <c r="K505">
        <v>4</v>
      </c>
      <c r="L505" t="s">
        <v>1558</v>
      </c>
      <c r="M505" t="s">
        <v>120</v>
      </c>
      <c r="O505">
        <v>1</v>
      </c>
      <c r="U505">
        <v>2</v>
      </c>
      <c r="V505" t="s">
        <v>434</v>
      </c>
      <c r="AE505">
        <v>1</v>
      </c>
      <c r="AF505" t="s">
        <v>1582</v>
      </c>
      <c r="AM505">
        <v>2</v>
      </c>
      <c r="AN505" t="s">
        <v>1596</v>
      </c>
      <c r="AU505">
        <v>2</v>
      </c>
      <c r="AV505" t="s">
        <v>1612</v>
      </c>
    </row>
    <row r="506" spans="1:51" x14ac:dyDescent="0.2">
      <c r="A506">
        <v>3</v>
      </c>
      <c r="B506" t="s">
        <v>1546</v>
      </c>
      <c r="C506" t="s">
        <v>8</v>
      </c>
      <c r="E506">
        <v>1</v>
      </c>
      <c r="K506">
        <v>2</v>
      </c>
      <c r="L506" t="s">
        <v>1559</v>
      </c>
      <c r="M506" t="s">
        <v>132</v>
      </c>
      <c r="O506">
        <v>1</v>
      </c>
      <c r="U506">
        <v>2</v>
      </c>
      <c r="V506" t="s">
        <v>1571</v>
      </c>
      <c r="AE506">
        <v>1</v>
      </c>
      <c r="AF506" t="s">
        <v>1583</v>
      </c>
      <c r="AM506">
        <v>1</v>
      </c>
      <c r="AN506" t="s">
        <v>1597</v>
      </c>
      <c r="AU506">
        <v>1</v>
      </c>
      <c r="AV506" t="s">
        <v>161</v>
      </c>
    </row>
    <row r="507" spans="1:51" x14ac:dyDescent="0.2">
      <c r="A507">
        <v>2</v>
      </c>
      <c r="B507" t="s">
        <v>1547</v>
      </c>
      <c r="K507">
        <v>3</v>
      </c>
      <c r="L507" t="s">
        <v>1560</v>
      </c>
      <c r="M507" t="s">
        <v>132</v>
      </c>
      <c r="O507">
        <v>1</v>
      </c>
      <c r="U507">
        <v>2</v>
      </c>
      <c r="V507" t="s">
        <v>1572</v>
      </c>
      <c r="AE507">
        <v>1</v>
      </c>
      <c r="AF507" t="s">
        <v>1584</v>
      </c>
      <c r="AM507">
        <v>2</v>
      </c>
      <c r="AN507" t="s">
        <v>858</v>
      </c>
      <c r="AO507" t="s">
        <v>6</v>
      </c>
      <c r="AQ507">
        <v>1</v>
      </c>
      <c r="AU507">
        <v>1</v>
      </c>
      <c r="AV507" t="s">
        <v>1613</v>
      </c>
    </row>
    <row r="508" spans="1:51" x14ac:dyDescent="0.2">
      <c r="A508">
        <v>2</v>
      </c>
      <c r="B508" t="s">
        <v>1548</v>
      </c>
      <c r="K508">
        <v>3</v>
      </c>
      <c r="L508" t="s">
        <v>1452</v>
      </c>
      <c r="M508" t="s">
        <v>35</v>
      </c>
      <c r="O508">
        <v>1</v>
      </c>
      <c r="U508">
        <v>3</v>
      </c>
      <c r="V508" t="s">
        <v>1573</v>
      </c>
      <c r="AE508">
        <v>2</v>
      </c>
      <c r="AF508" t="s">
        <v>1585</v>
      </c>
      <c r="AM508">
        <v>2</v>
      </c>
      <c r="AN508" t="s">
        <v>1598</v>
      </c>
      <c r="AO508" t="s">
        <v>194</v>
      </c>
      <c r="AQ508">
        <v>1</v>
      </c>
      <c r="AU508">
        <v>1</v>
      </c>
      <c r="AV508" t="s">
        <v>24</v>
      </c>
    </row>
    <row r="509" spans="1:51" x14ac:dyDescent="0.2">
      <c r="A509">
        <v>3</v>
      </c>
      <c r="B509" t="s">
        <v>1549</v>
      </c>
      <c r="K509">
        <v>2</v>
      </c>
      <c r="L509" t="s">
        <v>1561</v>
      </c>
      <c r="U509">
        <v>2</v>
      </c>
      <c r="V509" t="s">
        <v>1574</v>
      </c>
      <c r="W509" t="s">
        <v>120</v>
      </c>
      <c r="Y509">
        <v>1</v>
      </c>
      <c r="AE509">
        <v>2</v>
      </c>
      <c r="AF509" t="s">
        <v>1586</v>
      </c>
      <c r="AM509">
        <v>2</v>
      </c>
      <c r="AN509" t="s">
        <v>1318</v>
      </c>
      <c r="AU509">
        <v>1</v>
      </c>
      <c r="AV509" t="s">
        <v>1</v>
      </c>
    </row>
    <row r="510" spans="1:51" x14ac:dyDescent="0.2">
      <c r="K510">
        <v>2</v>
      </c>
      <c r="L510" t="s">
        <v>1562</v>
      </c>
      <c r="M510" t="s">
        <v>1562</v>
      </c>
      <c r="O510">
        <v>2</v>
      </c>
      <c r="U510">
        <v>1</v>
      </c>
      <c r="V510" t="s">
        <v>1412</v>
      </c>
      <c r="AE510">
        <v>2</v>
      </c>
      <c r="AF510" t="s">
        <v>1587</v>
      </c>
      <c r="AM510">
        <v>2</v>
      </c>
      <c r="AN510" t="s">
        <v>1599</v>
      </c>
      <c r="AU510">
        <v>3</v>
      </c>
      <c r="AV510" t="s">
        <v>1614</v>
      </c>
    </row>
    <row r="511" spans="1:51" x14ac:dyDescent="0.2">
      <c r="K511">
        <v>3</v>
      </c>
      <c r="L511" t="s">
        <v>1563</v>
      </c>
      <c r="U511">
        <v>1</v>
      </c>
      <c r="V511" t="s">
        <v>1575</v>
      </c>
      <c r="AM511">
        <v>2</v>
      </c>
      <c r="AN511" t="s">
        <v>1600</v>
      </c>
      <c r="AU511">
        <v>3</v>
      </c>
      <c r="AV511" t="s">
        <v>1615</v>
      </c>
    </row>
    <row r="512" spans="1:51" x14ac:dyDescent="0.2">
      <c r="K512">
        <v>3</v>
      </c>
      <c r="L512" t="s">
        <v>1564</v>
      </c>
      <c r="AM512">
        <v>1</v>
      </c>
      <c r="AN512" t="s">
        <v>1304</v>
      </c>
      <c r="AU512">
        <v>2</v>
      </c>
      <c r="AV512" t="s">
        <v>1616</v>
      </c>
    </row>
    <row r="513" spans="11:48" x14ac:dyDescent="0.2">
      <c r="K513">
        <v>1</v>
      </c>
      <c r="L513" t="s">
        <v>994</v>
      </c>
      <c r="AM513">
        <v>3</v>
      </c>
      <c r="AN513" t="s">
        <v>1601</v>
      </c>
      <c r="AO513" t="s">
        <v>32</v>
      </c>
      <c r="AQ513">
        <v>1</v>
      </c>
      <c r="AU513">
        <v>1</v>
      </c>
      <c r="AV513" t="s">
        <v>42</v>
      </c>
    </row>
    <row r="514" spans="11:48" x14ac:dyDescent="0.2">
      <c r="K514">
        <v>2</v>
      </c>
      <c r="L514" t="s">
        <v>1565</v>
      </c>
      <c r="M514" t="s">
        <v>139</v>
      </c>
      <c r="O514">
        <v>1</v>
      </c>
      <c r="AM514">
        <v>2</v>
      </c>
      <c r="AN514" t="s">
        <v>1602</v>
      </c>
      <c r="AU514">
        <v>2</v>
      </c>
      <c r="AV514" t="s">
        <v>1617</v>
      </c>
    </row>
    <row r="515" spans="11:48" x14ac:dyDescent="0.2">
      <c r="AM515">
        <v>1</v>
      </c>
      <c r="AN515" t="s">
        <v>1325</v>
      </c>
      <c r="AU515">
        <v>2</v>
      </c>
      <c r="AV515" t="s">
        <v>1618</v>
      </c>
    </row>
    <row r="516" spans="11:48" x14ac:dyDescent="0.2">
      <c r="AM516">
        <v>2</v>
      </c>
      <c r="AN516" t="s">
        <v>1603</v>
      </c>
      <c r="AU516">
        <v>1</v>
      </c>
      <c r="AV516" t="s">
        <v>1213</v>
      </c>
    </row>
    <row r="517" spans="11:48" x14ac:dyDescent="0.2">
      <c r="AM517">
        <v>3</v>
      </c>
      <c r="AN517" t="s">
        <v>1604</v>
      </c>
      <c r="AU517">
        <v>2</v>
      </c>
      <c r="AV517" t="s">
        <v>1619</v>
      </c>
    </row>
    <row r="518" spans="11:48" x14ac:dyDescent="0.2">
      <c r="AU518">
        <v>1</v>
      </c>
      <c r="AV518" t="s">
        <v>1620</v>
      </c>
    </row>
    <row r="519" spans="11:48" x14ac:dyDescent="0.2">
      <c r="AU519">
        <v>1</v>
      </c>
      <c r="AV519" t="s">
        <v>1621</v>
      </c>
    </row>
    <row r="534" spans="1:37" x14ac:dyDescent="0.2">
      <c r="B534" t="s">
        <v>1622</v>
      </c>
      <c r="C534" t="s">
        <v>527</v>
      </c>
      <c r="D534" t="s">
        <v>528</v>
      </c>
      <c r="E534" t="s">
        <v>529</v>
      </c>
      <c r="F534" t="s">
        <v>531</v>
      </c>
      <c r="G534" t="s">
        <v>530</v>
      </c>
      <c r="L534" t="s">
        <v>1623</v>
      </c>
      <c r="M534" t="s">
        <v>527</v>
      </c>
      <c r="N534" t="s">
        <v>528</v>
      </c>
      <c r="O534" t="s">
        <v>529</v>
      </c>
      <c r="P534" t="s">
        <v>531</v>
      </c>
      <c r="Q534" t="s">
        <v>530</v>
      </c>
      <c r="V534" t="s">
        <v>1624</v>
      </c>
      <c r="W534" t="s">
        <v>527</v>
      </c>
      <c r="X534" t="s">
        <v>528</v>
      </c>
      <c r="Y534" t="s">
        <v>529</v>
      </c>
      <c r="Z534" t="s">
        <v>531</v>
      </c>
      <c r="AA534" t="s">
        <v>530</v>
      </c>
      <c r="AF534" t="s">
        <v>1625</v>
      </c>
      <c r="AG534" t="s">
        <v>527</v>
      </c>
      <c r="AH534" t="s">
        <v>528</v>
      </c>
      <c r="AI534" t="s">
        <v>529</v>
      </c>
      <c r="AJ534" t="s">
        <v>531</v>
      </c>
      <c r="AK534" t="s">
        <v>530</v>
      </c>
    </row>
    <row r="535" spans="1:37" x14ac:dyDescent="0.2">
      <c r="A535">
        <v>2</v>
      </c>
      <c r="B535" t="s">
        <v>1626</v>
      </c>
      <c r="C535" t="s">
        <v>120</v>
      </c>
      <c r="E535">
        <v>1</v>
      </c>
      <c r="K535">
        <v>1</v>
      </c>
      <c r="L535" t="s">
        <v>138</v>
      </c>
      <c r="U535">
        <v>2</v>
      </c>
      <c r="V535" t="s">
        <v>1660</v>
      </c>
      <c r="AE535">
        <v>1</v>
      </c>
      <c r="AF535" t="s">
        <v>1674</v>
      </c>
    </row>
    <row r="536" spans="1:37" x14ac:dyDescent="0.2">
      <c r="A536">
        <v>1</v>
      </c>
      <c r="B536" t="s">
        <v>196</v>
      </c>
      <c r="K536">
        <v>1</v>
      </c>
      <c r="L536" t="s">
        <v>1644</v>
      </c>
      <c r="U536">
        <v>2</v>
      </c>
      <c r="V536" t="s">
        <v>1661</v>
      </c>
      <c r="AE536">
        <v>2</v>
      </c>
      <c r="AF536" t="s">
        <v>1675</v>
      </c>
      <c r="AG536" t="s">
        <v>206</v>
      </c>
      <c r="AI536">
        <v>1</v>
      </c>
    </row>
    <row r="537" spans="1:37" x14ac:dyDescent="0.2">
      <c r="A537">
        <v>2</v>
      </c>
      <c r="B537" t="s">
        <v>1627</v>
      </c>
      <c r="K537">
        <v>1</v>
      </c>
      <c r="L537" t="s">
        <v>2</v>
      </c>
      <c r="U537">
        <v>4</v>
      </c>
      <c r="V537" t="s">
        <v>1662</v>
      </c>
      <c r="W537" t="s">
        <v>143</v>
      </c>
      <c r="Y537">
        <v>1</v>
      </c>
      <c r="AE537">
        <v>3</v>
      </c>
      <c r="AF537" t="s">
        <v>1676</v>
      </c>
    </row>
    <row r="538" spans="1:37" x14ac:dyDescent="0.2">
      <c r="A538">
        <v>1</v>
      </c>
      <c r="B538" t="s">
        <v>8</v>
      </c>
      <c r="K538">
        <v>2</v>
      </c>
      <c r="L538" t="s">
        <v>1645</v>
      </c>
      <c r="M538" t="s">
        <v>24</v>
      </c>
      <c r="O538">
        <v>1</v>
      </c>
      <c r="U538">
        <v>2</v>
      </c>
      <c r="V538" t="s">
        <v>1663</v>
      </c>
      <c r="W538" t="s">
        <v>132</v>
      </c>
      <c r="Y538">
        <v>1</v>
      </c>
      <c r="AE538">
        <v>1</v>
      </c>
      <c r="AF538" t="s">
        <v>1677</v>
      </c>
    </row>
    <row r="539" spans="1:37" x14ac:dyDescent="0.2">
      <c r="A539">
        <v>1</v>
      </c>
      <c r="B539" t="s">
        <v>74</v>
      </c>
      <c r="K539">
        <v>2</v>
      </c>
      <c r="L539" t="s">
        <v>1646</v>
      </c>
      <c r="U539">
        <v>1</v>
      </c>
      <c r="V539" t="s">
        <v>28</v>
      </c>
      <c r="AE539">
        <v>1</v>
      </c>
      <c r="AF539" t="s">
        <v>1678</v>
      </c>
    </row>
    <row r="540" spans="1:37" x14ac:dyDescent="0.2">
      <c r="A540">
        <v>1</v>
      </c>
      <c r="B540" t="s">
        <v>1628</v>
      </c>
      <c r="K540">
        <v>2</v>
      </c>
      <c r="L540" t="s">
        <v>1647</v>
      </c>
      <c r="U540">
        <v>3</v>
      </c>
      <c r="V540" t="s">
        <v>1664</v>
      </c>
      <c r="AE540">
        <v>2</v>
      </c>
      <c r="AF540" t="s">
        <v>1672</v>
      </c>
      <c r="AG540" t="s">
        <v>132</v>
      </c>
      <c r="AI540">
        <v>1</v>
      </c>
    </row>
    <row r="541" spans="1:37" x14ac:dyDescent="0.2">
      <c r="A541">
        <v>1</v>
      </c>
      <c r="B541" t="s">
        <v>1629</v>
      </c>
      <c r="K541">
        <v>1</v>
      </c>
      <c r="L541" t="s">
        <v>1648</v>
      </c>
      <c r="U541">
        <v>2</v>
      </c>
      <c r="V541" t="s">
        <v>1665</v>
      </c>
      <c r="AE541">
        <v>1</v>
      </c>
      <c r="AF541" t="s">
        <v>1679</v>
      </c>
    </row>
    <row r="542" spans="1:37" x14ac:dyDescent="0.2">
      <c r="A542">
        <v>1</v>
      </c>
      <c r="B542" t="s">
        <v>1630</v>
      </c>
      <c r="K542">
        <v>1</v>
      </c>
      <c r="L542" t="s">
        <v>1649</v>
      </c>
      <c r="U542">
        <v>2</v>
      </c>
      <c r="V542" t="s">
        <v>1666</v>
      </c>
      <c r="AE542">
        <v>2</v>
      </c>
      <c r="AF542" t="s">
        <v>1680</v>
      </c>
    </row>
    <row r="543" spans="1:37" x14ac:dyDescent="0.2">
      <c r="A543">
        <v>3</v>
      </c>
      <c r="B543" t="s">
        <v>1631</v>
      </c>
      <c r="C543" t="s">
        <v>132</v>
      </c>
      <c r="E543">
        <v>1</v>
      </c>
      <c r="K543">
        <v>1</v>
      </c>
      <c r="L543" t="s">
        <v>132</v>
      </c>
      <c r="M543" t="s">
        <v>132</v>
      </c>
      <c r="O543">
        <v>1</v>
      </c>
      <c r="U543">
        <v>3</v>
      </c>
      <c r="V543" t="s">
        <v>1667</v>
      </c>
      <c r="W543" t="s">
        <v>1418</v>
      </c>
      <c r="Y543">
        <v>1</v>
      </c>
      <c r="AE543">
        <v>2</v>
      </c>
      <c r="AF543" t="s">
        <v>1552</v>
      </c>
    </row>
    <row r="544" spans="1:37" x14ac:dyDescent="0.2">
      <c r="A544">
        <v>2</v>
      </c>
      <c r="B544" t="s">
        <v>1632</v>
      </c>
      <c r="K544">
        <v>1</v>
      </c>
      <c r="L544" t="s">
        <v>965</v>
      </c>
      <c r="U544">
        <v>1</v>
      </c>
      <c r="V544" t="s">
        <v>1668</v>
      </c>
      <c r="AE544">
        <v>1</v>
      </c>
      <c r="AF544" t="s">
        <v>1681</v>
      </c>
    </row>
    <row r="545" spans="1:36" x14ac:dyDescent="0.2">
      <c r="A545">
        <v>1</v>
      </c>
      <c r="B545" t="s">
        <v>2</v>
      </c>
      <c r="K545">
        <v>1</v>
      </c>
      <c r="L545" t="s">
        <v>1650</v>
      </c>
      <c r="U545">
        <v>3</v>
      </c>
      <c r="V545" t="s">
        <v>1669</v>
      </c>
      <c r="AE545">
        <v>2</v>
      </c>
      <c r="AF545" t="s">
        <v>1682</v>
      </c>
    </row>
    <row r="546" spans="1:36" x14ac:dyDescent="0.2">
      <c r="A546">
        <v>2</v>
      </c>
      <c r="B546" t="s">
        <v>1633</v>
      </c>
      <c r="K546">
        <v>2</v>
      </c>
      <c r="L546" t="s">
        <v>1523</v>
      </c>
      <c r="M546" t="s">
        <v>1111</v>
      </c>
      <c r="O546">
        <v>1</v>
      </c>
      <c r="U546">
        <v>1</v>
      </c>
      <c r="V546" t="s">
        <v>214</v>
      </c>
      <c r="AE546">
        <v>2</v>
      </c>
      <c r="AF546" t="s">
        <v>1683</v>
      </c>
    </row>
    <row r="547" spans="1:36" x14ac:dyDescent="0.2">
      <c r="A547">
        <v>1</v>
      </c>
      <c r="B547" t="s">
        <v>1634</v>
      </c>
      <c r="K547">
        <v>1</v>
      </c>
      <c r="L547" t="s">
        <v>35</v>
      </c>
      <c r="U547">
        <v>2</v>
      </c>
      <c r="V547" t="s">
        <v>1670</v>
      </c>
      <c r="AE547">
        <v>2</v>
      </c>
      <c r="AF547" t="s">
        <v>1684</v>
      </c>
      <c r="AH547" t="s">
        <v>1864</v>
      </c>
      <c r="AJ547">
        <v>1</v>
      </c>
    </row>
    <row r="548" spans="1:36" x14ac:dyDescent="0.2">
      <c r="A548">
        <v>1</v>
      </c>
      <c r="B548" t="s">
        <v>139</v>
      </c>
      <c r="K548">
        <v>1</v>
      </c>
      <c r="L548" t="s">
        <v>35</v>
      </c>
      <c r="U548">
        <v>2</v>
      </c>
      <c r="V548" t="s">
        <v>1671</v>
      </c>
      <c r="W548" t="s">
        <v>132</v>
      </c>
      <c r="Y548">
        <v>1</v>
      </c>
      <c r="AE548">
        <v>1</v>
      </c>
      <c r="AF548" t="s">
        <v>1685</v>
      </c>
    </row>
    <row r="549" spans="1:36" x14ac:dyDescent="0.2">
      <c r="A549">
        <v>23</v>
      </c>
      <c r="B549" t="s">
        <v>1635</v>
      </c>
      <c r="C549" t="s">
        <v>132</v>
      </c>
      <c r="E549">
        <v>1</v>
      </c>
      <c r="K549">
        <v>2</v>
      </c>
      <c r="L549" t="s">
        <v>1651</v>
      </c>
      <c r="U549">
        <v>2</v>
      </c>
      <c r="V549" t="s">
        <v>1672</v>
      </c>
      <c r="W549" t="s">
        <v>132</v>
      </c>
      <c r="Y549">
        <v>1</v>
      </c>
      <c r="AE549">
        <v>2</v>
      </c>
      <c r="AF549" t="s">
        <v>1686</v>
      </c>
    </row>
    <row r="550" spans="1:36" x14ac:dyDescent="0.2">
      <c r="A550">
        <v>1</v>
      </c>
      <c r="B550" t="s">
        <v>24</v>
      </c>
      <c r="K550">
        <v>1</v>
      </c>
      <c r="L550" t="s">
        <v>1652</v>
      </c>
      <c r="U550">
        <v>1</v>
      </c>
      <c r="V550" t="s">
        <v>1317</v>
      </c>
      <c r="AE550">
        <v>2</v>
      </c>
      <c r="AF550" t="s">
        <v>1687</v>
      </c>
    </row>
    <row r="551" spans="1:36" x14ac:dyDescent="0.2">
      <c r="A551">
        <v>2</v>
      </c>
      <c r="B551" t="s">
        <v>1636</v>
      </c>
      <c r="K551">
        <v>1</v>
      </c>
      <c r="L551" t="s">
        <v>1653</v>
      </c>
      <c r="U551">
        <v>1</v>
      </c>
      <c r="V551" t="s">
        <v>778</v>
      </c>
      <c r="AE551">
        <v>1</v>
      </c>
      <c r="AF551" t="s">
        <v>1688</v>
      </c>
    </row>
    <row r="552" spans="1:36" x14ac:dyDescent="0.2">
      <c r="A552">
        <v>2</v>
      </c>
      <c r="B552" t="s">
        <v>1637</v>
      </c>
      <c r="K552">
        <v>2</v>
      </c>
      <c r="L552" t="s">
        <v>1654</v>
      </c>
      <c r="U552">
        <v>2</v>
      </c>
      <c r="V552" t="s">
        <v>1673</v>
      </c>
      <c r="AE552">
        <v>1</v>
      </c>
      <c r="AF552" t="s">
        <v>19</v>
      </c>
    </row>
    <row r="553" spans="1:36" x14ac:dyDescent="0.2">
      <c r="A553">
        <v>2</v>
      </c>
      <c r="B553" t="s">
        <v>1638</v>
      </c>
      <c r="D553" t="s">
        <v>1859</v>
      </c>
      <c r="F553">
        <v>1</v>
      </c>
      <c r="K553">
        <v>2</v>
      </c>
      <c r="L553" t="s">
        <v>1655</v>
      </c>
      <c r="M553" t="s">
        <v>132</v>
      </c>
      <c r="O553">
        <v>1</v>
      </c>
      <c r="U553">
        <v>1</v>
      </c>
      <c r="V553" t="s">
        <v>74</v>
      </c>
      <c r="AE553">
        <v>1</v>
      </c>
      <c r="AF553" t="s">
        <v>1689</v>
      </c>
    </row>
    <row r="554" spans="1:36" x14ac:dyDescent="0.2">
      <c r="A554">
        <v>1</v>
      </c>
      <c r="B554" t="s">
        <v>1639</v>
      </c>
      <c r="K554">
        <v>2</v>
      </c>
      <c r="L554" t="s">
        <v>1656</v>
      </c>
      <c r="AE554">
        <v>2</v>
      </c>
      <c r="AF554" t="s">
        <v>1690</v>
      </c>
    </row>
    <row r="555" spans="1:36" x14ac:dyDescent="0.2">
      <c r="A555">
        <v>2</v>
      </c>
      <c r="B555" t="s">
        <v>1640</v>
      </c>
      <c r="K555">
        <v>1</v>
      </c>
      <c r="L555" t="s">
        <v>1657</v>
      </c>
      <c r="AE555">
        <v>1</v>
      </c>
      <c r="AF555" t="s">
        <v>1691</v>
      </c>
    </row>
    <row r="556" spans="1:36" x14ac:dyDescent="0.2">
      <c r="A556">
        <v>2</v>
      </c>
      <c r="B556" t="s">
        <v>1641</v>
      </c>
      <c r="K556">
        <v>1</v>
      </c>
      <c r="L556" t="s">
        <v>1649</v>
      </c>
      <c r="AE556">
        <v>2</v>
      </c>
      <c r="AF556" t="s">
        <v>1692</v>
      </c>
    </row>
    <row r="557" spans="1:36" x14ac:dyDescent="0.2">
      <c r="A557">
        <v>2</v>
      </c>
      <c r="B557" t="s">
        <v>1642</v>
      </c>
      <c r="K557">
        <v>2</v>
      </c>
      <c r="L557" t="s">
        <v>1658</v>
      </c>
      <c r="AE557">
        <v>1</v>
      </c>
      <c r="AF557" t="s">
        <v>1628</v>
      </c>
    </row>
    <row r="558" spans="1:36" x14ac:dyDescent="0.2">
      <c r="A558">
        <v>1</v>
      </c>
      <c r="B558" t="s">
        <v>78</v>
      </c>
      <c r="K558">
        <v>2</v>
      </c>
      <c r="L558" t="s">
        <v>1659</v>
      </c>
    </row>
    <row r="559" spans="1:36" x14ac:dyDescent="0.2">
      <c r="A559">
        <v>2</v>
      </c>
      <c r="B559" t="s">
        <v>1643</v>
      </c>
      <c r="D559" t="s">
        <v>1863</v>
      </c>
      <c r="F559">
        <v>1</v>
      </c>
      <c r="K559">
        <v>2</v>
      </c>
      <c r="L559" t="s">
        <v>1637</v>
      </c>
    </row>
    <row r="574" spans="1:37" x14ac:dyDescent="0.2">
      <c r="B574" t="s">
        <v>1693</v>
      </c>
      <c r="C574" t="s">
        <v>527</v>
      </c>
      <c r="D574" t="s">
        <v>528</v>
      </c>
      <c r="E574" t="s">
        <v>529</v>
      </c>
      <c r="F574" t="s">
        <v>531</v>
      </c>
      <c r="G574" t="s">
        <v>530</v>
      </c>
      <c r="L574" t="s">
        <v>1694</v>
      </c>
      <c r="M574" t="s">
        <v>527</v>
      </c>
      <c r="N574" t="s">
        <v>528</v>
      </c>
      <c r="O574" t="s">
        <v>529</v>
      </c>
      <c r="P574" t="s">
        <v>531</v>
      </c>
      <c r="Q574" t="s">
        <v>530</v>
      </c>
      <c r="V574" t="s">
        <v>1695</v>
      </c>
      <c r="W574" t="s">
        <v>527</v>
      </c>
      <c r="X574" t="s">
        <v>528</v>
      </c>
      <c r="Y574" t="s">
        <v>529</v>
      </c>
      <c r="Z574" t="s">
        <v>531</v>
      </c>
      <c r="AA574" t="s">
        <v>530</v>
      </c>
      <c r="AF574" t="s">
        <v>1696</v>
      </c>
      <c r="AG574" t="s">
        <v>527</v>
      </c>
      <c r="AH574" t="s">
        <v>528</v>
      </c>
      <c r="AI574" t="s">
        <v>529</v>
      </c>
      <c r="AJ574" t="s">
        <v>531</v>
      </c>
      <c r="AK574" t="s">
        <v>530</v>
      </c>
    </row>
    <row r="575" spans="1:37" x14ac:dyDescent="0.2">
      <c r="A575">
        <v>2</v>
      </c>
      <c r="B575" t="s">
        <v>1697</v>
      </c>
      <c r="K575">
        <v>1</v>
      </c>
      <c r="L575" t="s">
        <v>117</v>
      </c>
      <c r="U575">
        <v>1</v>
      </c>
      <c r="V575" t="s">
        <v>141</v>
      </c>
      <c r="AE575">
        <v>1</v>
      </c>
      <c r="AF575" t="s">
        <v>977</v>
      </c>
    </row>
    <row r="576" spans="1:37" x14ac:dyDescent="0.2">
      <c r="A576">
        <v>2</v>
      </c>
      <c r="B576" t="s">
        <v>1698</v>
      </c>
      <c r="K576">
        <v>2</v>
      </c>
      <c r="L576" t="s">
        <v>1721</v>
      </c>
      <c r="U576">
        <v>2</v>
      </c>
      <c r="V576" t="s">
        <v>1743</v>
      </c>
      <c r="AE576">
        <v>2</v>
      </c>
      <c r="AF576" t="s">
        <v>1760</v>
      </c>
    </row>
    <row r="577" spans="1:32" x14ac:dyDescent="0.2">
      <c r="A577">
        <v>2</v>
      </c>
      <c r="B577" t="s">
        <v>1699</v>
      </c>
      <c r="K577">
        <v>3</v>
      </c>
      <c r="L577" t="s">
        <v>1722</v>
      </c>
      <c r="U577">
        <v>1</v>
      </c>
      <c r="V577" t="s">
        <v>132</v>
      </c>
      <c r="W577" t="s">
        <v>132</v>
      </c>
      <c r="Y577">
        <v>1</v>
      </c>
      <c r="AE577">
        <v>2</v>
      </c>
      <c r="AF577" t="s">
        <v>1761</v>
      </c>
    </row>
    <row r="578" spans="1:32" x14ac:dyDescent="0.2">
      <c r="A578">
        <v>1</v>
      </c>
      <c r="B578" t="s">
        <v>1369</v>
      </c>
      <c r="K578">
        <v>1</v>
      </c>
      <c r="L578" t="s">
        <v>1723</v>
      </c>
      <c r="U578">
        <v>1</v>
      </c>
      <c r="V578" t="s">
        <v>132</v>
      </c>
      <c r="W578" t="s">
        <v>132</v>
      </c>
      <c r="Y578">
        <v>1</v>
      </c>
      <c r="AE578">
        <v>2</v>
      </c>
      <c r="AF578" t="s">
        <v>1762</v>
      </c>
    </row>
    <row r="579" spans="1:32" x14ac:dyDescent="0.2">
      <c r="A579">
        <v>2</v>
      </c>
      <c r="B579" t="s">
        <v>1700</v>
      </c>
      <c r="K579">
        <v>2</v>
      </c>
      <c r="L579" t="s">
        <v>1724</v>
      </c>
      <c r="U579">
        <v>2</v>
      </c>
      <c r="V579" t="s">
        <v>1744</v>
      </c>
      <c r="X579" t="s">
        <v>1865</v>
      </c>
      <c r="Z579">
        <v>1</v>
      </c>
      <c r="AE579">
        <v>2</v>
      </c>
      <c r="AF579" t="s">
        <v>1763</v>
      </c>
    </row>
    <row r="580" spans="1:32" x14ac:dyDescent="0.2">
      <c r="A580">
        <v>2</v>
      </c>
      <c r="B580" t="s">
        <v>1701</v>
      </c>
      <c r="C580" t="s">
        <v>1702</v>
      </c>
      <c r="E580">
        <v>1</v>
      </c>
      <c r="K580">
        <v>2</v>
      </c>
      <c r="L580" t="s">
        <v>1725</v>
      </c>
      <c r="U580">
        <v>1</v>
      </c>
      <c r="V580" t="s">
        <v>77</v>
      </c>
      <c r="AE580">
        <v>1</v>
      </c>
      <c r="AF580" t="s">
        <v>1764</v>
      </c>
    </row>
    <row r="581" spans="1:32" x14ac:dyDescent="0.2">
      <c r="A581">
        <v>1</v>
      </c>
      <c r="B581" t="s">
        <v>1681</v>
      </c>
      <c r="K581">
        <v>2</v>
      </c>
      <c r="L581" t="s">
        <v>1726</v>
      </c>
      <c r="U581">
        <v>1</v>
      </c>
      <c r="V581" t="s">
        <v>132</v>
      </c>
      <c r="W581" t="s">
        <v>132</v>
      </c>
      <c r="Y581">
        <v>1</v>
      </c>
      <c r="AE581">
        <v>2</v>
      </c>
      <c r="AF581" t="s">
        <v>1765</v>
      </c>
    </row>
    <row r="582" spans="1:32" x14ac:dyDescent="0.2">
      <c r="A582">
        <v>1</v>
      </c>
      <c r="B582" t="s">
        <v>18</v>
      </c>
      <c r="K582">
        <v>2</v>
      </c>
      <c r="L582" t="s">
        <v>1727</v>
      </c>
      <c r="U582">
        <v>2</v>
      </c>
      <c r="V582" t="s">
        <v>1745</v>
      </c>
      <c r="AE582">
        <v>1</v>
      </c>
      <c r="AF582" t="s">
        <v>1766</v>
      </c>
    </row>
    <row r="583" spans="1:32" x14ac:dyDescent="0.2">
      <c r="A583">
        <v>1</v>
      </c>
      <c r="B583" t="s">
        <v>202</v>
      </c>
      <c r="K583">
        <v>1</v>
      </c>
      <c r="L583" t="s">
        <v>1728</v>
      </c>
      <c r="U583">
        <v>1</v>
      </c>
      <c r="V583" t="s">
        <v>190</v>
      </c>
      <c r="AE583">
        <v>1</v>
      </c>
      <c r="AF583" t="s">
        <v>1767</v>
      </c>
    </row>
    <row r="584" spans="1:32" x14ac:dyDescent="0.2">
      <c r="A584">
        <v>2</v>
      </c>
      <c r="B584" t="s">
        <v>1703</v>
      </c>
      <c r="K584">
        <v>1</v>
      </c>
      <c r="L584" t="s">
        <v>74</v>
      </c>
      <c r="U584">
        <v>2</v>
      </c>
      <c r="V584" t="s">
        <v>1746</v>
      </c>
      <c r="X584" t="s">
        <v>1862</v>
      </c>
      <c r="Z584">
        <v>1</v>
      </c>
      <c r="AE584">
        <v>1</v>
      </c>
      <c r="AF584" t="s">
        <v>35</v>
      </c>
    </row>
    <row r="585" spans="1:32" x14ac:dyDescent="0.2">
      <c r="A585">
        <v>2</v>
      </c>
      <c r="B585" t="s">
        <v>1704</v>
      </c>
      <c r="K585">
        <v>1</v>
      </c>
      <c r="L585" t="s">
        <v>1729</v>
      </c>
      <c r="U585">
        <v>2</v>
      </c>
      <c r="V585" t="s">
        <v>1747</v>
      </c>
      <c r="W585" t="s">
        <v>1747</v>
      </c>
      <c r="Y585">
        <v>2</v>
      </c>
      <c r="AE585">
        <v>2</v>
      </c>
      <c r="AF585" t="s">
        <v>1768</v>
      </c>
    </row>
    <row r="586" spans="1:32" x14ac:dyDescent="0.2">
      <c r="A586">
        <v>2</v>
      </c>
      <c r="B586" t="s">
        <v>1705</v>
      </c>
      <c r="K586">
        <v>2</v>
      </c>
      <c r="L586" t="s">
        <v>1730</v>
      </c>
      <c r="U586">
        <v>3</v>
      </c>
      <c r="V586" t="s">
        <v>1748</v>
      </c>
      <c r="AE586">
        <v>3</v>
      </c>
      <c r="AF586" t="s">
        <v>1769</v>
      </c>
    </row>
    <row r="587" spans="1:32" x14ac:dyDescent="0.2">
      <c r="A587">
        <v>2</v>
      </c>
      <c r="B587" t="s">
        <v>1706</v>
      </c>
      <c r="K587">
        <v>1</v>
      </c>
      <c r="L587" t="s">
        <v>1731</v>
      </c>
      <c r="U587">
        <v>3</v>
      </c>
      <c r="V587" t="s">
        <v>1749</v>
      </c>
      <c r="AE587">
        <v>1</v>
      </c>
      <c r="AF587" t="s">
        <v>1770</v>
      </c>
    </row>
    <row r="588" spans="1:32" x14ac:dyDescent="0.2">
      <c r="A588">
        <v>2</v>
      </c>
      <c r="B588" t="s">
        <v>1707</v>
      </c>
      <c r="C588" t="s">
        <v>132</v>
      </c>
      <c r="E588">
        <v>1</v>
      </c>
      <c r="K588">
        <v>1</v>
      </c>
      <c r="L588" t="s">
        <v>1732</v>
      </c>
      <c r="U588">
        <v>1</v>
      </c>
      <c r="V588" t="s">
        <v>60</v>
      </c>
      <c r="AE588">
        <v>2</v>
      </c>
      <c r="AF588" t="s">
        <v>1771</v>
      </c>
    </row>
    <row r="589" spans="1:32" x14ac:dyDescent="0.2">
      <c r="A589">
        <v>2</v>
      </c>
      <c r="B589" t="s">
        <v>1708</v>
      </c>
      <c r="K589">
        <v>2</v>
      </c>
      <c r="L589" t="s">
        <v>1733</v>
      </c>
      <c r="U589">
        <v>1</v>
      </c>
      <c r="V589" t="s">
        <v>1750</v>
      </c>
      <c r="AE589">
        <v>2</v>
      </c>
      <c r="AF589" t="s">
        <v>1772</v>
      </c>
    </row>
    <row r="590" spans="1:32" x14ac:dyDescent="0.2">
      <c r="A590">
        <v>2</v>
      </c>
      <c r="B590" t="s">
        <v>1709</v>
      </c>
      <c r="K590">
        <v>2</v>
      </c>
      <c r="L590" t="s">
        <v>1734</v>
      </c>
      <c r="U590">
        <v>1</v>
      </c>
      <c r="V590" t="s">
        <v>1751</v>
      </c>
      <c r="AE590">
        <v>2</v>
      </c>
      <c r="AF590" t="s">
        <v>1636</v>
      </c>
    </row>
    <row r="591" spans="1:32" x14ac:dyDescent="0.2">
      <c r="A591">
        <v>1</v>
      </c>
      <c r="B591" t="s">
        <v>1710</v>
      </c>
      <c r="K591">
        <v>2</v>
      </c>
      <c r="L591" t="s">
        <v>1735</v>
      </c>
      <c r="U591">
        <v>2</v>
      </c>
      <c r="V591" t="s">
        <v>1752</v>
      </c>
      <c r="W591" t="s">
        <v>1702</v>
      </c>
      <c r="Y591">
        <v>1</v>
      </c>
      <c r="AE591">
        <v>2</v>
      </c>
      <c r="AF591" t="s">
        <v>1734</v>
      </c>
    </row>
    <row r="592" spans="1:32" x14ac:dyDescent="0.2">
      <c r="A592">
        <v>2</v>
      </c>
      <c r="B592" t="s">
        <v>1711</v>
      </c>
      <c r="D592" t="s">
        <v>1865</v>
      </c>
      <c r="F592">
        <v>1</v>
      </c>
      <c r="K592">
        <v>2</v>
      </c>
      <c r="L592" t="s">
        <v>1736</v>
      </c>
      <c r="U592">
        <v>2</v>
      </c>
      <c r="V592" t="s">
        <v>1753</v>
      </c>
      <c r="AE592">
        <v>2</v>
      </c>
      <c r="AF592" t="s">
        <v>1773</v>
      </c>
    </row>
    <row r="593" spans="1:35" x14ac:dyDescent="0.2">
      <c r="A593">
        <v>2</v>
      </c>
      <c r="B593" t="s">
        <v>1712</v>
      </c>
      <c r="K593">
        <v>1</v>
      </c>
      <c r="L593" t="s">
        <v>1737</v>
      </c>
      <c r="U593">
        <v>1</v>
      </c>
      <c r="V593" t="s">
        <v>15</v>
      </c>
      <c r="AE593">
        <v>1</v>
      </c>
      <c r="AF593" t="s">
        <v>1774</v>
      </c>
    </row>
    <row r="594" spans="1:35" x14ac:dyDescent="0.2">
      <c r="A594">
        <v>3</v>
      </c>
      <c r="B594" t="s">
        <v>1713</v>
      </c>
      <c r="K594">
        <v>1</v>
      </c>
      <c r="L594" t="s">
        <v>1325</v>
      </c>
      <c r="U594">
        <v>2</v>
      </c>
      <c r="V594" t="s">
        <v>1754</v>
      </c>
      <c r="W594" t="s">
        <v>24</v>
      </c>
      <c r="Y594">
        <v>1</v>
      </c>
      <c r="AE594">
        <v>1</v>
      </c>
      <c r="AF594" t="s">
        <v>1775</v>
      </c>
    </row>
    <row r="595" spans="1:35" x14ac:dyDescent="0.2">
      <c r="A595">
        <v>2</v>
      </c>
      <c r="B595" t="s">
        <v>1714</v>
      </c>
      <c r="C595" t="s">
        <v>1784</v>
      </c>
      <c r="E595">
        <v>1</v>
      </c>
      <c r="K595">
        <v>1</v>
      </c>
      <c r="L595" t="s">
        <v>103</v>
      </c>
      <c r="U595">
        <v>2</v>
      </c>
      <c r="V595" t="s">
        <v>1755</v>
      </c>
      <c r="AE595">
        <v>1</v>
      </c>
      <c r="AF595" t="s">
        <v>1776</v>
      </c>
    </row>
    <row r="596" spans="1:35" x14ac:dyDescent="0.2">
      <c r="A596">
        <v>1</v>
      </c>
      <c r="B596" t="s">
        <v>1715</v>
      </c>
      <c r="K596">
        <v>2</v>
      </c>
      <c r="L596" t="s">
        <v>1289</v>
      </c>
      <c r="U596">
        <v>2</v>
      </c>
      <c r="V596" t="s">
        <v>1498</v>
      </c>
      <c r="AE596">
        <v>1</v>
      </c>
      <c r="AF596" t="s">
        <v>1777</v>
      </c>
    </row>
    <row r="597" spans="1:35" x14ac:dyDescent="0.2">
      <c r="A597">
        <v>1</v>
      </c>
      <c r="B597" t="s">
        <v>0</v>
      </c>
      <c r="K597">
        <v>3</v>
      </c>
      <c r="L597" t="s">
        <v>1635</v>
      </c>
      <c r="M597" t="s">
        <v>132</v>
      </c>
      <c r="O597">
        <v>1</v>
      </c>
      <c r="U597">
        <v>2</v>
      </c>
      <c r="V597" t="s">
        <v>1756</v>
      </c>
      <c r="AE597">
        <v>2</v>
      </c>
      <c r="AF597" t="s">
        <v>1778</v>
      </c>
    </row>
    <row r="598" spans="1:35" x14ac:dyDescent="0.2">
      <c r="A598">
        <v>3</v>
      </c>
      <c r="B598" t="s">
        <v>1716</v>
      </c>
      <c r="K598">
        <v>2</v>
      </c>
      <c r="L598" t="s">
        <v>1738</v>
      </c>
      <c r="U598">
        <v>1</v>
      </c>
      <c r="V598" t="s">
        <v>1628</v>
      </c>
      <c r="AE598">
        <v>5</v>
      </c>
      <c r="AF598" t="s">
        <v>1779</v>
      </c>
    </row>
    <row r="599" spans="1:35" x14ac:dyDescent="0.2">
      <c r="A599">
        <v>2</v>
      </c>
      <c r="B599" t="s">
        <v>1717</v>
      </c>
      <c r="K599">
        <v>2</v>
      </c>
      <c r="L599" t="s">
        <v>1739</v>
      </c>
      <c r="U599">
        <v>1</v>
      </c>
      <c r="V599" t="s">
        <v>1685</v>
      </c>
      <c r="AE599">
        <v>1</v>
      </c>
      <c r="AF599" t="s">
        <v>1780</v>
      </c>
    </row>
    <row r="600" spans="1:35" x14ac:dyDescent="0.2">
      <c r="A600">
        <v>2</v>
      </c>
      <c r="B600" t="s">
        <v>1718</v>
      </c>
      <c r="K600">
        <v>4</v>
      </c>
      <c r="L600" t="s">
        <v>1740</v>
      </c>
      <c r="U600">
        <v>1</v>
      </c>
      <c r="V600" t="s">
        <v>1757</v>
      </c>
      <c r="AE600">
        <v>3</v>
      </c>
      <c r="AF600" t="s">
        <v>1781</v>
      </c>
    </row>
    <row r="601" spans="1:35" x14ac:dyDescent="0.2">
      <c r="A601">
        <v>1</v>
      </c>
      <c r="B601" t="s">
        <v>1649</v>
      </c>
      <c r="K601">
        <v>1</v>
      </c>
      <c r="L601" t="s">
        <v>1741</v>
      </c>
      <c r="U601">
        <v>1</v>
      </c>
      <c r="V601" t="s">
        <v>1758</v>
      </c>
      <c r="AE601">
        <v>1</v>
      </c>
      <c r="AF601" t="s">
        <v>890</v>
      </c>
    </row>
    <row r="602" spans="1:35" x14ac:dyDescent="0.2">
      <c r="A602">
        <v>2</v>
      </c>
      <c r="B602" t="s">
        <v>1699</v>
      </c>
      <c r="K602">
        <v>1</v>
      </c>
      <c r="L602" t="s">
        <v>1742</v>
      </c>
      <c r="U602">
        <v>1</v>
      </c>
      <c r="V602" t="s">
        <v>1759</v>
      </c>
      <c r="AE602">
        <v>1</v>
      </c>
      <c r="AF602" t="s">
        <v>138</v>
      </c>
    </row>
    <row r="603" spans="1:35" x14ac:dyDescent="0.2">
      <c r="A603">
        <v>1</v>
      </c>
      <c r="B603" t="s">
        <v>1719</v>
      </c>
      <c r="U603">
        <v>1</v>
      </c>
      <c r="V603" t="s">
        <v>17</v>
      </c>
      <c r="AE603">
        <v>2</v>
      </c>
      <c r="AF603" t="s">
        <v>1085</v>
      </c>
      <c r="AG603" t="s">
        <v>120</v>
      </c>
      <c r="AI603">
        <v>1</v>
      </c>
    </row>
    <row r="604" spans="1:35" x14ac:dyDescent="0.2">
      <c r="A604">
        <v>2</v>
      </c>
      <c r="B604" t="s">
        <v>1720</v>
      </c>
      <c r="AE604">
        <v>1</v>
      </c>
      <c r="AF604" t="s">
        <v>1782</v>
      </c>
    </row>
    <row r="605" spans="1:35" x14ac:dyDescent="0.2">
      <c r="AE605">
        <v>1</v>
      </c>
      <c r="AF605" t="s">
        <v>800</v>
      </c>
    </row>
    <row r="606" spans="1:35" x14ac:dyDescent="0.2">
      <c r="AE606">
        <v>1</v>
      </c>
      <c r="AF606" t="s">
        <v>213</v>
      </c>
    </row>
    <row r="613" spans="1:40" x14ac:dyDescent="0.2">
      <c r="L613" s="5">
        <v>34516</v>
      </c>
      <c r="V613" s="5">
        <v>34425</v>
      </c>
      <c r="AF613" s="5">
        <v>34335</v>
      </c>
    </row>
    <row r="614" spans="1:40" x14ac:dyDescent="0.2">
      <c r="B614" t="s">
        <v>1785</v>
      </c>
      <c r="C614" t="s">
        <v>527</v>
      </c>
      <c r="D614" t="s">
        <v>528</v>
      </c>
      <c r="E614" t="s">
        <v>529</v>
      </c>
      <c r="F614" t="s">
        <v>531</v>
      </c>
      <c r="G614" t="s">
        <v>530</v>
      </c>
      <c r="L614" t="s">
        <v>1786</v>
      </c>
      <c r="M614" t="s">
        <v>527</v>
      </c>
      <c r="N614" t="s">
        <v>528</v>
      </c>
      <c r="O614" t="s">
        <v>529</v>
      </c>
      <c r="P614" t="s">
        <v>531</v>
      </c>
      <c r="Q614" t="s">
        <v>530</v>
      </c>
      <c r="V614" t="s">
        <v>1787</v>
      </c>
      <c r="W614" t="s">
        <v>527</v>
      </c>
      <c r="X614" t="s">
        <v>528</v>
      </c>
      <c r="Y614" t="s">
        <v>529</v>
      </c>
      <c r="Z614" t="s">
        <v>531</v>
      </c>
      <c r="AA614" t="s">
        <v>530</v>
      </c>
      <c r="AF614" t="s">
        <v>1788</v>
      </c>
      <c r="AG614" t="s">
        <v>527</v>
      </c>
      <c r="AH614" t="s">
        <v>528</v>
      </c>
      <c r="AI614" t="s">
        <v>529</v>
      </c>
      <c r="AJ614" t="s">
        <v>531</v>
      </c>
      <c r="AK614" t="s">
        <v>530</v>
      </c>
    </row>
    <row r="615" spans="1:40" x14ac:dyDescent="0.2">
      <c r="A615">
        <v>3</v>
      </c>
      <c r="B615" t="s">
        <v>1789</v>
      </c>
      <c r="D615" t="s">
        <v>1860</v>
      </c>
      <c r="F615">
        <v>1</v>
      </c>
      <c r="K615">
        <v>2</v>
      </c>
      <c r="L615" t="s">
        <v>1811</v>
      </c>
      <c r="R615" s="5">
        <v>33604</v>
      </c>
      <c r="T615">
        <f>L$613-R615</f>
        <v>912</v>
      </c>
      <c r="U615">
        <v>1</v>
      </c>
      <c r="V615" t="s">
        <v>1776</v>
      </c>
      <c r="AB615" s="5">
        <v>33512</v>
      </c>
      <c r="AD615">
        <f>V$613-AB615</f>
        <v>913</v>
      </c>
      <c r="AE615">
        <v>1</v>
      </c>
      <c r="AF615" t="s">
        <v>1842</v>
      </c>
      <c r="AL615" s="5">
        <v>33512</v>
      </c>
      <c r="AM615" s="5">
        <v>34060</v>
      </c>
      <c r="AN615">
        <f>AF$613-AL615</f>
        <v>823</v>
      </c>
    </row>
    <row r="616" spans="1:40" x14ac:dyDescent="0.2">
      <c r="A616">
        <v>1</v>
      </c>
      <c r="B616" t="s">
        <v>1790</v>
      </c>
      <c r="K616">
        <v>3</v>
      </c>
      <c r="L616" t="s">
        <v>1812</v>
      </c>
      <c r="R616" s="5">
        <v>33604</v>
      </c>
      <c r="T616">
        <f t="shared" ref="T616:T642" si="8">L$613-R616</f>
        <v>912</v>
      </c>
      <c r="U616">
        <v>2</v>
      </c>
      <c r="V616" t="s">
        <v>1827</v>
      </c>
      <c r="AB616" s="5">
        <v>33359</v>
      </c>
      <c r="AD616">
        <f t="shared" ref="AD616:AD642" si="9">V$613-AB616</f>
        <v>1066</v>
      </c>
      <c r="AE616">
        <v>1</v>
      </c>
      <c r="AF616" t="s">
        <v>141</v>
      </c>
      <c r="AL616" s="5">
        <v>33573</v>
      </c>
      <c r="AM616" s="5">
        <v>34029</v>
      </c>
      <c r="AN616">
        <f t="shared" ref="AN616:AN622" si="10">AF$613-AL616</f>
        <v>762</v>
      </c>
    </row>
    <row r="617" spans="1:40" x14ac:dyDescent="0.2">
      <c r="A617">
        <v>3</v>
      </c>
      <c r="B617" t="s">
        <v>1789</v>
      </c>
      <c r="D617" t="s">
        <v>1860</v>
      </c>
      <c r="F617">
        <v>1</v>
      </c>
      <c r="K617">
        <v>1</v>
      </c>
      <c r="L617" t="s">
        <v>20</v>
      </c>
      <c r="R617" s="5">
        <v>33878</v>
      </c>
      <c r="T617">
        <f t="shared" si="8"/>
        <v>638</v>
      </c>
      <c r="U617">
        <v>1</v>
      </c>
      <c r="V617" t="s">
        <v>1828</v>
      </c>
      <c r="AB617" s="5">
        <v>33695</v>
      </c>
      <c r="AD617">
        <f t="shared" si="9"/>
        <v>730</v>
      </c>
      <c r="AE617">
        <v>1</v>
      </c>
      <c r="AF617" t="s">
        <v>1843</v>
      </c>
      <c r="AL617" s="5">
        <v>33909</v>
      </c>
      <c r="AM617" s="5">
        <v>34121</v>
      </c>
      <c r="AN617">
        <f t="shared" si="10"/>
        <v>426</v>
      </c>
    </row>
    <row r="618" spans="1:40" x14ac:dyDescent="0.2">
      <c r="A618">
        <v>2</v>
      </c>
      <c r="B618" t="s">
        <v>1791</v>
      </c>
      <c r="K618">
        <v>1</v>
      </c>
      <c r="L618" t="s">
        <v>1723</v>
      </c>
      <c r="R618" s="5">
        <v>33451</v>
      </c>
      <c r="T618">
        <f t="shared" si="8"/>
        <v>1065</v>
      </c>
      <c r="U618">
        <v>3</v>
      </c>
      <c r="V618" t="s">
        <v>1829</v>
      </c>
      <c r="AB618" s="5">
        <v>33329</v>
      </c>
      <c r="AD618">
        <f t="shared" si="9"/>
        <v>1096</v>
      </c>
      <c r="AE618">
        <v>1</v>
      </c>
      <c r="AF618" t="s">
        <v>24</v>
      </c>
      <c r="AL618" s="5">
        <v>33208</v>
      </c>
      <c r="AM618" s="5">
        <v>34182</v>
      </c>
      <c r="AN618">
        <f t="shared" si="10"/>
        <v>1127</v>
      </c>
    </row>
    <row r="619" spans="1:40" x14ac:dyDescent="0.2">
      <c r="A619">
        <v>1</v>
      </c>
      <c r="B619" t="s">
        <v>1792</v>
      </c>
      <c r="K619">
        <v>2</v>
      </c>
      <c r="L619" t="s">
        <v>1813</v>
      </c>
      <c r="R619" s="5">
        <v>33390</v>
      </c>
      <c r="T619">
        <f t="shared" si="8"/>
        <v>1126</v>
      </c>
      <c r="U619">
        <v>1</v>
      </c>
      <c r="V619" t="s">
        <v>48</v>
      </c>
      <c r="AB619" s="5">
        <v>33635</v>
      </c>
      <c r="AD619">
        <f t="shared" si="9"/>
        <v>790</v>
      </c>
      <c r="AE619">
        <v>2</v>
      </c>
      <c r="AF619" t="s">
        <v>1844</v>
      </c>
      <c r="AL619" s="5">
        <v>33208</v>
      </c>
      <c r="AM619" s="5">
        <v>34060</v>
      </c>
      <c r="AN619">
        <f t="shared" si="10"/>
        <v>1127</v>
      </c>
    </row>
    <row r="620" spans="1:40" x14ac:dyDescent="0.2">
      <c r="A620">
        <v>1</v>
      </c>
      <c r="B620" t="s">
        <v>1793</v>
      </c>
      <c r="K620">
        <v>2</v>
      </c>
      <c r="L620" t="s">
        <v>1814</v>
      </c>
      <c r="M620" t="s">
        <v>119</v>
      </c>
      <c r="O620">
        <v>1</v>
      </c>
      <c r="R620" s="5">
        <v>34001</v>
      </c>
      <c r="T620">
        <f t="shared" si="8"/>
        <v>515</v>
      </c>
      <c r="U620">
        <v>2</v>
      </c>
      <c r="V620" t="s">
        <v>1830</v>
      </c>
      <c r="AB620" s="5">
        <v>33117</v>
      </c>
      <c r="AD620">
        <f t="shared" si="9"/>
        <v>1308</v>
      </c>
      <c r="AE620">
        <v>2</v>
      </c>
      <c r="AF620" t="s">
        <v>1845</v>
      </c>
      <c r="AL620" s="5">
        <v>33635</v>
      </c>
      <c r="AM620" s="5">
        <v>34121</v>
      </c>
      <c r="AN620">
        <f t="shared" si="10"/>
        <v>700</v>
      </c>
    </row>
    <row r="621" spans="1:40" x14ac:dyDescent="0.2">
      <c r="A621">
        <v>1</v>
      </c>
      <c r="B621" t="s">
        <v>1794</v>
      </c>
      <c r="K621">
        <v>1</v>
      </c>
      <c r="L621" t="s">
        <v>1815</v>
      </c>
      <c r="R621" s="5">
        <v>33420</v>
      </c>
      <c r="T621">
        <f t="shared" si="8"/>
        <v>1096</v>
      </c>
      <c r="U621">
        <v>1</v>
      </c>
      <c r="V621" t="s">
        <v>1831</v>
      </c>
      <c r="AB621" s="5">
        <v>32994</v>
      </c>
      <c r="AD621">
        <f t="shared" si="9"/>
        <v>1431</v>
      </c>
      <c r="AE621">
        <v>2</v>
      </c>
      <c r="AF621" t="s">
        <v>1846</v>
      </c>
      <c r="AL621" s="5">
        <v>33695</v>
      </c>
      <c r="AM621" s="5">
        <v>34029</v>
      </c>
      <c r="AN621">
        <f t="shared" si="10"/>
        <v>640</v>
      </c>
    </row>
    <row r="622" spans="1:40" x14ac:dyDescent="0.2">
      <c r="A622">
        <v>1</v>
      </c>
      <c r="B622" t="s">
        <v>125</v>
      </c>
      <c r="K622">
        <v>2</v>
      </c>
      <c r="L622" t="s">
        <v>1816</v>
      </c>
      <c r="R622" s="5">
        <v>33270</v>
      </c>
      <c r="T622">
        <f t="shared" si="8"/>
        <v>1246</v>
      </c>
      <c r="U622">
        <v>1</v>
      </c>
      <c r="V622" t="s">
        <v>116</v>
      </c>
      <c r="AB622" s="5">
        <v>33573</v>
      </c>
      <c r="AD622">
        <f t="shared" si="9"/>
        <v>852</v>
      </c>
      <c r="AE622">
        <v>1</v>
      </c>
      <c r="AF622" t="s">
        <v>1847</v>
      </c>
      <c r="AL622" s="5">
        <v>33117</v>
      </c>
      <c r="AM622" s="5">
        <v>34121</v>
      </c>
      <c r="AN622">
        <f t="shared" si="10"/>
        <v>1218</v>
      </c>
    </row>
    <row r="623" spans="1:40" x14ac:dyDescent="0.2">
      <c r="A623">
        <v>2</v>
      </c>
      <c r="B623" t="s">
        <v>1795</v>
      </c>
      <c r="K623">
        <v>2</v>
      </c>
      <c r="L623" t="s">
        <v>941</v>
      </c>
      <c r="M623" t="s">
        <v>24</v>
      </c>
      <c r="O623">
        <v>1</v>
      </c>
      <c r="R623" s="5">
        <v>33390</v>
      </c>
      <c r="T623">
        <f t="shared" si="8"/>
        <v>1126</v>
      </c>
      <c r="U623">
        <v>2</v>
      </c>
      <c r="V623" t="s">
        <v>1832</v>
      </c>
      <c r="W623" t="s">
        <v>143</v>
      </c>
      <c r="Y623">
        <v>1</v>
      </c>
      <c r="AB623" s="5">
        <v>33239</v>
      </c>
      <c r="AD623">
        <f t="shared" si="9"/>
        <v>1186</v>
      </c>
      <c r="AE623">
        <v>1</v>
      </c>
      <c r="AF623" t="s">
        <v>1848</v>
      </c>
      <c r="AH623" t="s">
        <v>1860</v>
      </c>
      <c r="AJ623">
        <v>1</v>
      </c>
    </row>
    <row r="624" spans="1:40" x14ac:dyDescent="0.2">
      <c r="A624">
        <v>1</v>
      </c>
      <c r="B624" t="s">
        <v>1792</v>
      </c>
      <c r="K624">
        <v>2</v>
      </c>
      <c r="L624" t="s">
        <v>1817</v>
      </c>
      <c r="R624" s="5">
        <v>33147</v>
      </c>
      <c r="T624">
        <f t="shared" si="8"/>
        <v>1369</v>
      </c>
      <c r="U624">
        <v>2</v>
      </c>
      <c r="V624" t="s">
        <v>1833</v>
      </c>
      <c r="AB624" s="5">
        <v>32994</v>
      </c>
      <c r="AD624">
        <f t="shared" si="9"/>
        <v>1431</v>
      </c>
      <c r="AE624">
        <v>1</v>
      </c>
      <c r="AF624" t="s">
        <v>1849</v>
      </c>
    </row>
    <row r="625" spans="1:40" x14ac:dyDescent="0.2">
      <c r="A625">
        <v>1</v>
      </c>
      <c r="B625" t="s">
        <v>1793</v>
      </c>
      <c r="K625">
        <v>1</v>
      </c>
      <c r="L625" t="s">
        <v>23</v>
      </c>
      <c r="R625" s="5">
        <v>33786</v>
      </c>
      <c r="T625">
        <f t="shared" si="8"/>
        <v>730</v>
      </c>
      <c r="U625">
        <v>2</v>
      </c>
      <c r="V625" t="s">
        <v>1834</v>
      </c>
      <c r="W625" t="s">
        <v>1835</v>
      </c>
      <c r="Y625">
        <v>1</v>
      </c>
      <c r="AB625" s="5">
        <v>32843</v>
      </c>
      <c r="AD625">
        <f t="shared" si="9"/>
        <v>1582</v>
      </c>
      <c r="AE625">
        <v>1</v>
      </c>
      <c r="AF625" t="s">
        <v>1847</v>
      </c>
    </row>
    <row r="626" spans="1:40" x14ac:dyDescent="0.2">
      <c r="A626">
        <v>3</v>
      </c>
      <c r="B626" t="s">
        <v>1796</v>
      </c>
      <c r="C626" t="s">
        <v>1797</v>
      </c>
      <c r="E626">
        <v>2</v>
      </c>
      <c r="K626">
        <v>2</v>
      </c>
      <c r="L626" t="s">
        <v>1818</v>
      </c>
      <c r="R626" s="5">
        <v>33420</v>
      </c>
      <c r="T626">
        <f t="shared" si="8"/>
        <v>1096</v>
      </c>
      <c r="U626">
        <v>2</v>
      </c>
      <c r="V626" t="s">
        <v>1647</v>
      </c>
      <c r="AB626" s="5">
        <v>33482</v>
      </c>
      <c r="AD626">
        <f t="shared" si="9"/>
        <v>943</v>
      </c>
      <c r="AE626">
        <v>2</v>
      </c>
      <c r="AF626" t="s">
        <v>1850</v>
      </c>
      <c r="AL626" s="5">
        <v>33298</v>
      </c>
      <c r="AM626" s="5">
        <v>33970</v>
      </c>
      <c r="AN626">
        <f t="shared" ref="AN626:AN645" si="11">AF$613-AL626</f>
        <v>1037</v>
      </c>
    </row>
    <row r="627" spans="1:40" x14ac:dyDescent="0.2">
      <c r="A627">
        <v>1</v>
      </c>
      <c r="B627" t="s">
        <v>1798</v>
      </c>
      <c r="K627">
        <v>2</v>
      </c>
      <c r="L627" t="s">
        <v>1819</v>
      </c>
      <c r="R627" s="5">
        <v>33635</v>
      </c>
      <c r="T627">
        <f t="shared" si="8"/>
        <v>881</v>
      </c>
      <c r="U627">
        <v>1</v>
      </c>
      <c r="V627" t="s">
        <v>1836</v>
      </c>
      <c r="AB627" s="5">
        <v>33420</v>
      </c>
      <c r="AD627">
        <f t="shared" si="9"/>
        <v>1005</v>
      </c>
      <c r="AE627">
        <v>2</v>
      </c>
      <c r="AF627" t="s">
        <v>1851</v>
      </c>
      <c r="AL627" s="5">
        <v>33390</v>
      </c>
      <c r="AM627" s="5">
        <v>33786</v>
      </c>
      <c r="AN627">
        <f t="shared" si="11"/>
        <v>945</v>
      </c>
    </row>
    <row r="628" spans="1:40" x14ac:dyDescent="0.2">
      <c r="A628">
        <v>2</v>
      </c>
      <c r="B628" t="s">
        <v>1799</v>
      </c>
      <c r="K628">
        <v>4</v>
      </c>
      <c r="L628" t="s">
        <v>1820</v>
      </c>
      <c r="R628" s="5">
        <v>33817</v>
      </c>
      <c r="T628">
        <f t="shared" si="8"/>
        <v>699</v>
      </c>
      <c r="U628">
        <v>1</v>
      </c>
      <c r="V628" t="s">
        <v>41</v>
      </c>
      <c r="AB628" s="5">
        <v>32994</v>
      </c>
      <c r="AD628">
        <f t="shared" si="9"/>
        <v>1431</v>
      </c>
      <c r="AE628">
        <v>1</v>
      </c>
      <c r="AF628" t="s">
        <v>1702</v>
      </c>
      <c r="AG628" t="s">
        <v>1702</v>
      </c>
      <c r="AI628">
        <v>1</v>
      </c>
      <c r="AL628" s="5">
        <v>32933</v>
      </c>
      <c r="AM628" s="5">
        <v>33939</v>
      </c>
      <c r="AN628">
        <f t="shared" si="11"/>
        <v>1402</v>
      </c>
    </row>
    <row r="629" spans="1:40" x14ac:dyDescent="0.2">
      <c r="A629">
        <v>2</v>
      </c>
      <c r="B629" t="s">
        <v>1800</v>
      </c>
      <c r="K629">
        <v>1</v>
      </c>
      <c r="L629" t="s">
        <v>41</v>
      </c>
      <c r="R629" s="5">
        <v>33573</v>
      </c>
      <c r="T629">
        <f t="shared" si="8"/>
        <v>943</v>
      </c>
      <c r="U629">
        <v>2</v>
      </c>
      <c r="V629" t="s">
        <v>1837</v>
      </c>
      <c r="W629" t="s">
        <v>132</v>
      </c>
      <c r="Y629">
        <v>1</v>
      </c>
      <c r="AB629" s="5">
        <v>33695</v>
      </c>
      <c r="AD629">
        <f t="shared" si="9"/>
        <v>730</v>
      </c>
      <c r="AE629">
        <v>1</v>
      </c>
      <c r="AF629" t="s">
        <v>1156</v>
      </c>
      <c r="AH629" t="s">
        <v>1861</v>
      </c>
      <c r="AJ629">
        <v>1</v>
      </c>
      <c r="AL629" s="5">
        <v>33420</v>
      </c>
      <c r="AM629" s="5">
        <v>34090</v>
      </c>
      <c r="AN629">
        <f t="shared" si="11"/>
        <v>915</v>
      </c>
    </row>
    <row r="630" spans="1:40" x14ac:dyDescent="0.2">
      <c r="A630">
        <v>2</v>
      </c>
      <c r="B630" t="s">
        <v>1801</v>
      </c>
      <c r="K630">
        <v>1</v>
      </c>
      <c r="L630" t="s">
        <v>1821</v>
      </c>
      <c r="R630" s="5">
        <v>33604</v>
      </c>
      <c r="T630">
        <f t="shared" si="8"/>
        <v>912</v>
      </c>
      <c r="U630">
        <v>1</v>
      </c>
      <c r="V630" t="s">
        <v>1710</v>
      </c>
      <c r="AB630" s="5">
        <v>33970</v>
      </c>
      <c r="AD630">
        <f t="shared" si="9"/>
        <v>455</v>
      </c>
      <c r="AE630">
        <v>1</v>
      </c>
      <c r="AF630" t="s">
        <v>1852</v>
      </c>
      <c r="AL630" s="5">
        <v>33239</v>
      </c>
      <c r="AM630" s="5">
        <v>34001</v>
      </c>
      <c r="AN630">
        <f t="shared" si="11"/>
        <v>1096</v>
      </c>
    </row>
    <row r="631" spans="1:40" x14ac:dyDescent="0.2">
      <c r="A631">
        <v>1</v>
      </c>
      <c r="B631" t="s">
        <v>1802</v>
      </c>
      <c r="K631">
        <v>2</v>
      </c>
      <c r="L631" t="s">
        <v>1822</v>
      </c>
      <c r="R631" s="5">
        <v>33482</v>
      </c>
      <c r="T631">
        <f t="shared" si="8"/>
        <v>1034</v>
      </c>
      <c r="U631">
        <v>1</v>
      </c>
      <c r="V631" t="s">
        <v>35</v>
      </c>
      <c r="AB631" s="5">
        <v>33878</v>
      </c>
      <c r="AD631">
        <f t="shared" si="9"/>
        <v>547</v>
      </c>
      <c r="AE631">
        <v>2</v>
      </c>
      <c r="AF631" t="s">
        <v>1853</v>
      </c>
      <c r="AL631" s="5">
        <v>33482</v>
      </c>
      <c r="AM631" s="5">
        <v>33939</v>
      </c>
      <c r="AN631">
        <f t="shared" si="11"/>
        <v>853</v>
      </c>
    </row>
    <row r="632" spans="1:40" x14ac:dyDescent="0.2">
      <c r="A632">
        <v>1</v>
      </c>
      <c r="B632" t="s">
        <v>347</v>
      </c>
      <c r="K632">
        <v>3</v>
      </c>
      <c r="L632" t="s">
        <v>1823</v>
      </c>
      <c r="R632" s="5">
        <v>33817</v>
      </c>
      <c r="T632">
        <f t="shared" si="8"/>
        <v>699</v>
      </c>
      <c r="U632">
        <v>1</v>
      </c>
      <c r="V632" t="s">
        <v>1838</v>
      </c>
      <c r="AB632" s="5">
        <v>33725</v>
      </c>
      <c r="AD632">
        <f t="shared" si="9"/>
        <v>700</v>
      </c>
      <c r="AE632">
        <v>1</v>
      </c>
      <c r="AF632" t="s">
        <v>20</v>
      </c>
      <c r="AL632" s="5">
        <v>33664</v>
      </c>
      <c r="AM632" s="5">
        <v>34001</v>
      </c>
      <c r="AN632">
        <f t="shared" si="11"/>
        <v>671</v>
      </c>
    </row>
    <row r="633" spans="1:40" x14ac:dyDescent="0.2">
      <c r="A633">
        <v>1</v>
      </c>
      <c r="B633" t="s">
        <v>1803</v>
      </c>
      <c r="K633">
        <v>3</v>
      </c>
      <c r="L633" t="s">
        <v>1824</v>
      </c>
      <c r="R633" s="5">
        <v>33664</v>
      </c>
      <c r="T633">
        <f t="shared" si="8"/>
        <v>852</v>
      </c>
      <c r="U633">
        <v>1</v>
      </c>
      <c r="V633" t="s">
        <v>1839</v>
      </c>
      <c r="AB633" s="5">
        <v>33817</v>
      </c>
      <c r="AD633">
        <f t="shared" si="9"/>
        <v>608</v>
      </c>
      <c r="AE633">
        <v>2</v>
      </c>
      <c r="AF633" t="s">
        <v>1854</v>
      </c>
      <c r="AL633" s="5">
        <v>33756</v>
      </c>
      <c r="AM633" s="5">
        <v>34182</v>
      </c>
      <c r="AN633">
        <f t="shared" si="11"/>
        <v>579</v>
      </c>
    </row>
    <row r="634" spans="1:40" x14ac:dyDescent="0.2">
      <c r="A634">
        <v>3</v>
      </c>
      <c r="B634" t="s">
        <v>1804</v>
      </c>
      <c r="C634" t="s">
        <v>1111</v>
      </c>
      <c r="E634">
        <v>1</v>
      </c>
      <c r="K634">
        <v>1</v>
      </c>
      <c r="L634" t="s">
        <v>1825</v>
      </c>
      <c r="R634" s="5">
        <v>33725</v>
      </c>
      <c r="T634">
        <f t="shared" si="8"/>
        <v>791</v>
      </c>
      <c r="U634">
        <v>1</v>
      </c>
      <c r="V634" t="s">
        <v>70</v>
      </c>
      <c r="AB634" s="5">
        <v>33786</v>
      </c>
      <c r="AD634">
        <f t="shared" si="9"/>
        <v>639</v>
      </c>
      <c r="AE634">
        <v>1</v>
      </c>
      <c r="AF634" t="s">
        <v>1855</v>
      </c>
      <c r="AL634" s="5">
        <v>33298</v>
      </c>
      <c r="AM634" s="5">
        <v>34001</v>
      </c>
      <c r="AN634">
        <f t="shared" si="11"/>
        <v>1037</v>
      </c>
    </row>
    <row r="635" spans="1:40" x14ac:dyDescent="0.2">
      <c r="A635">
        <v>2</v>
      </c>
      <c r="B635" t="s">
        <v>1646</v>
      </c>
      <c r="K635">
        <v>2</v>
      </c>
      <c r="L635" t="s">
        <v>1826</v>
      </c>
      <c r="R635" s="5">
        <v>33848</v>
      </c>
      <c r="T635">
        <f t="shared" si="8"/>
        <v>668</v>
      </c>
      <c r="U635">
        <v>1</v>
      </c>
      <c r="V635" t="s">
        <v>8</v>
      </c>
      <c r="AB635" s="5">
        <v>33451</v>
      </c>
      <c r="AD635">
        <f t="shared" si="9"/>
        <v>974</v>
      </c>
      <c r="AE635">
        <v>1</v>
      </c>
      <c r="AF635" t="s">
        <v>33</v>
      </c>
      <c r="AL635" s="5">
        <v>33117</v>
      </c>
      <c r="AM635" s="5">
        <v>34090</v>
      </c>
      <c r="AN635">
        <f t="shared" si="11"/>
        <v>1218</v>
      </c>
    </row>
    <row r="636" spans="1:40" x14ac:dyDescent="0.2">
      <c r="A636">
        <v>2</v>
      </c>
      <c r="B636" t="s">
        <v>1805</v>
      </c>
      <c r="K636">
        <v>3</v>
      </c>
      <c r="L636" t="s">
        <v>1804</v>
      </c>
      <c r="M636" t="s">
        <v>1111</v>
      </c>
      <c r="O636">
        <v>1</v>
      </c>
      <c r="R636" s="5">
        <v>33604</v>
      </c>
      <c r="T636">
        <f t="shared" si="8"/>
        <v>912</v>
      </c>
      <c r="U636">
        <v>1</v>
      </c>
      <c r="V636" t="s">
        <v>1840</v>
      </c>
      <c r="AB636" s="5">
        <v>33512</v>
      </c>
      <c r="AD636">
        <f t="shared" si="9"/>
        <v>913</v>
      </c>
      <c r="AE636">
        <v>1</v>
      </c>
      <c r="AF636" t="s">
        <v>1856</v>
      </c>
      <c r="AL636" s="5">
        <v>33786</v>
      </c>
      <c r="AM636" s="5">
        <v>34121</v>
      </c>
      <c r="AN636">
        <f t="shared" si="11"/>
        <v>549</v>
      </c>
    </row>
    <row r="637" spans="1:40" x14ac:dyDescent="0.2">
      <c r="A637">
        <v>1</v>
      </c>
      <c r="B637" t="s">
        <v>187</v>
      </c>
      <c r="K637">
        <v>2</v>
      </c>
      <c r="L637" t="s">
        <v>1888</v>
      </c>
      <c r="R637" s="5">
        <v>33878</v>
      </c>
      <c r="T637">
        <f t="shared" si="8"/>
        <v>638</v>
      </c>
      <c r="U637">
        <v>2</v>
      </c>
      <c r="V637" t="s">
        <v>1841</v>
      </c>
      <c r="AB637" s="5">
        <v>33208</v>
      </c>
      <c r="AD637">
        <f t="shared" si="9"/>
        <v>1217</v>
      </c>
      <c r="AE637">
        <v>4</v>
      </c>
      <c r="AF637" t="s">
        <v>1857</v>
      </c>
      <c r="AH637" t="s">
        <v>1860</v>
      </c>
      <c r="AJ637">
        <v>1</v>
      </c>
      <c r="AL637" s="5">
        <v>33329</v>
      </c>
      <c r="AM637" s="5">
        <v>34060</v>
      </c>
      <c r="AN637">
        <f t="shared" si="11"/>
        <v>1006</v>
      </c>
    </row>
    <row r="638" spans="1:40" x14ac:dyDescent="0.2">
      <c r="A638">
        <v>2</v>
      </c>
      <c r="B638" t="s">
        <v>1806</v>
      </c>
      <c r="C638" t="s">
        <v>132</v>
      </c>
      <c r="E638">
        <v>1</v>
      </c>
      <c r="K638">
        <v>3</v>
      </c>
      <c r="L638" t="s">
        <v>1889</v>
      </c>
      <c r="R638" s="5">
        <v>33147</v>
      </c>
      <c r="T638">
        <f t="shared" si="8"/>
        <v>1369</v>
      </c>
      <c r="U638">
        <v>1</v>
      </c>
      <c r="V638" t="s">
        <v>115</v>
      </c>
      <c r="AB638" s="5">
        <v>33725</v>
      </c>
      <c r="AD638">
        <f t="shared" si="9"/>
        <v>700</v>
      </c>
      <c r="AE638">
        <v>1</v>
      </c>
      <c r="AF638" t="s">
        <v>1858</v>
      </c>
      <c r="AL638" s="5">
        <v>33298</v>
      </c>
      <c r="AM638" s="5">
        <v>33939</v>
      </c>
      <c r="AN638">
        <f t="shared" si="11"/>
        <v>1037</v>
      </c>
    </row>
    <row r="639" spans="1:40" x14ac:dyDescent="0.2">
      <c r="A639">
        <v>2</v>
      </c>
      <c r="B639" t="s">
        <v>1708</v>
      </c>
      <c r="K639">
        <v>3</v>
      </c>
      <c r="L639" t="s">
        <v>1664</v>
      </c>
      <c r="R639" s="5">
        <v>33512</v>
      </c>
      <c r="T639">
        <f t="shared" si="8"/>
        <v>1004</v>
      </c>
      <c r="U639">
        <v>1</v>
      </c>
      <c r="V639" t="s">
        <v>1732</v>
      </c>
      <c r="AB639" s="5">
        <v>33664</v>
      </c>
      <c r="AD639">
        <f t="shared" si="9"/>
        <v>761</v>
      </c>
      <c r="AE639">
        <v>1</v>
      </c>
      <c r="AF639" t="s">
        <v>1630</v>
      </c>
      <c r="AL639" s="5">
        <v>33664</v>
      </c>
      <c r="AM639" s="5">
        <v>34001</v>
      </c>
      <c r="AN639">
        <f t="shared" si="11"/>
        <v>671</v>
      </c>
    </row>
    <row r="640" spans="1:40" x14ac:dyDescent="0.2">
      <c r="A640">
        <v>1</v>
      </c>
      <c r="B640" t="s">
        <v>1807</v>
      </c>
      <c r="K640">
        <v>1</v>
      </c>
      <c r="L640" t="s">
        <v>1890</v>
      </c>
      <c r="R640" s="5">
        <v>33878</v>
      </c>
      <c r="T640">
        <f t="shared" si="8"/>
        <v>638</v>
      </c>
      <c r="U640">
        <v>1</v>
      </c>
      <c r="V640" t="s">
        <v>215</v>
      </c>
      <c r="AB640" s="5">
        <v>33359</v>
      </c>
      <c r="AD640">
        <f t="shared" si="9"/>
        <v>1066</v>
      </c>
      <c r="AE640">
        <v>2</v>
      </c>
      <c r="AF640" t="s">
        <v>1881</v>
      </c>
      <c r="AL640" s="5">
        <v>33695</v>
      </c>
      <c r="AM640" s="5">
        <v>33878</v>
      </c>
      <c r="AN640">
        <f t="shared" si="11"/>
        <v>640</v>
      </c>
    </row>
    <row r="641" spans="1:40" x14ac:dyDescent="0.2">
      <c r="A641">
        <v>2</v>
      </c>
      <c r="B641" t="s">
        <v>1808</v>
      </c>
      <c r="C641" t="s">
        <v>206</v>
      </c>
      <c r="E641">
        <v>1</v>
      </c>
      <c r="K641">
        <v>1</v>
      </c>
      <c r="L641" t="s">
        <v>1891</v>
      </c>
      <c r="R641" s="5">
        <v>34060</v>
      </c>
      <c r="T641">
        <f t="shared" si="8"/>
        <v>456</v>
      </c>
      <c r="U641">
        <v>2</v>
      </c>
      <c r="V641" t="s">
        <v>1893</v>
      </c>
      <c r="AB641" s="5">
        <v>33359</v>
      </c>
      <c r="AD641">
        <f t="shared" si="9"/>
        <v>1066</v>
      </c>
      <c r="AE641">
        <v>2</v>
      </c>
      <c r="AF641" t="s">
        <v>1882</v>
      </c>
      <c r="AL641" s="5">
        <v>33725</v>
      </c>
      <c r="AM641" s="5">
        <v>34029</v>
      </c>
      <c r="AN641">
        <f t="shared" si="11"/>
        <v>610</v>
      </c>
    </row>
    <row r="642" spans="1:40" x14ac:dyDescent="0.2">
      <c r="A642">
        <v>1</v>
      </c>
      <c r="B642" t="s">
        <v>1809</v>
      </c>
      <c r="K642">
        <v>2</v>
      </c>
      <c r="L642" t="s">
        <v>1892</v>
      </c>
      <c r="R642" s="5">
        <v>34151</v>
      </c>
      <c r="T642">
        <f t="shared" si="8"/>
        <v>365</v>
      </c>
      <c r="U642">
        <v>1</v>
      </c>
      <c r="V642" t="s">
        <v>1894</v>
      </c>
      <c r="AB642" s="5">
        <v>33208</v>
      </c>
      <c r="AD642">
        <f t="shared" si="9"/>
        <v>1217</v>
      </c>
      <c r="AE642">
        <v>2</v>
      </c>
      <c r="AF642" t="s">
        <v>1883</v>
      </c>
      <c r="AG642" t="s">
        <v>1886</v>
      </c>
      <c r="AI642">
        <v>1</v>
      </c>
      <c r="AL642" s="5">
        <v>33451</v>
      </c>
      <c r="AM642" s="5">
        <v>33878</v>
      </c>
      <c r="AN642">
        <f t="shared" si="11"/>
        <v>884</v>
      </c>
    </row>
    <row r="643" spans="1:40" x14ac:dyDescent="0.2">
      <c r="A643">
        <v>3</v>
      </c>
      <c r="B643" t="s">
        <v>1810</v>
      </c>
      <c r="C643" t="s">
        <v>132</v>
      </c>
      <c r="E643">
        <v>1</v>
      </c>
      <c r="AE643">
        <v>1</v>
      </c>
      <c r="AF643" t="s">
        <v>107</v>
      </c>
      <c r="AL643" s="5">
        <v>33451</v>
      </c>
      <c r="AM643" s="5">
        <v>34029</v>
      </c>
      <c r="AN643">
        <f t="shared" si="11"/>
        <v>884</v>
      </c>
    </row>
    <row r="644" spans="1:40" x14ac:dyDescent="0.2">
      <c r="AE644">
        <v>2</v>
      </c>
      <c r="AF644" t="s">
        <v>1884</v>
      </c>
      <c r="AG644" t="s">
        <v>1887</v>
      </c>
      <c r="AI644">
        <v>1</v>
      </c>
      <c r="AL644" s="5">
        <v>33664</v>
      </c>
      <c r="AM644" s="5">
        <v>33970</v>
      </c>
      <c r="AN644">
        <f t="shared" si="11"/>
        <v>671</v>
      </c>
    </row>
    <row r="645" spans="1:40" x14ac:dyDescent="0.2">
      <c r="AE645">
        <v>2</v>
      </c>
      <c r="AF645" t="s">
        <v>1885</v>
      </c>
      <c r="AL645" s="5">
        <v>34090</v>
      </c>
      <c r="AN645">
        <f t="shared" si="11"/>
        <v>245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21"/>
  <sheetViews>
    <sheetView workbookViewId="0">
      <selection activeCell="A2" sqref="A2"/>
    </sheetView>
  </sheetViews>
  <sheetFormatPr baseColWidth="10" defaultRowHeight="16" x14ac:dyDescent="0.2"/>
  <sheetData>
    <row r="1" spans="1:22" x14ac:dyDescent="0.2">
      <c r="A1" t="s">
        <v>1903</v>
      </c>
    </row>
    <row r="3" spans="1:22" x14ac:dyDescent="0.2">
      <c r="A3" t="s">
        <v>550</v>
      </c>
      <c r="S3" t="s">
        <v>551</v>
      </c>
      <c r="U3" t="s">
        <v>559</v>
      </c>
    </row>
    <row r="4" spans="1:22" x14ac:dyDescent="0.2">
      <c r="C4" t="s">
        <v>536</v>
      </c>
      <c r="D4" t="s">
        <v>551</v>
      </c>
      <c r="E4" t="s">
        <v>552</v>
      </c>
      <c r="F4" t="s">
        <v>553</v>
      </c>
      <c r="G4" t="s">
        <v>554</v>
      </c>
      <c r="H4" t="s">
        <v>555</v>
      </c>
      <c r="I4" t="s">
        <v>556</v>
      </c>
      <c r="J4" t="s">
        <v>126</v>
      </c>
      <c r="K4" t="s">
        <v>1899</v>
      </c>
      <c r="L4" t="s">
        <v>1900</v>
      </c>
      <c r="M4" t="s">
        <v>1879</v>
      </c>
      <c r="P4" t="s">
        <v>1880</v>
      </c>
      <c r="S4" t="s">
        <v>557</v>
      </c>
      <c r="T4" t="s">
        <v>558</v>
      </c>
      <c r="U4" t="s">
        <v>560</v>
      </c>
      <c r="V4" t="s">
        <v>558</v>
      </c>
    </row>
    <row r="5" spans="1:22" x14ac:dyDescent="0.2">
      <c r="A5">
        <v>44</v>
      </c>
      <c r="S5" s="1">
        <f>SUM(E6:E11)/SUM(D6:D11)</f>
        <v>0.43157894736842106</v>
      </c>
      <c r="T5" s="1">
        <f>SUM(E6:F11)/SUM(D6:D11)</f>
        <v>0.44210526315789472</v>
      </c>
      <c r="U5" s="1">
        <f>SUM(H6:H11)/SUM(C6:C11)</f>
        <v>0.22222222222222221</v>
      </c>
      <c r="V5" s="1">
        <f>SUM(H6:I11)/SUM(C6:C11)</f>
        <v>0.22666666666666666</v>
      </c>
    </row>
    <row r="6" spans="1:22" x14ac:dyDescent="0.2">
      <c r="B6">
        <v>6</v>
      </c>
      <c r="C6">
        <f>SUM('Issue Statistics'!A5:A40)</f>
        <v>42</v>
      </c>
      <c r="D6">
        <f>COUNT('Issue Statistics'!A5:A40)</f>
        <v>18</v>
      </c>
      <c r="E6">
        <f>COUNT('Issue Statistics'!E5:E40)</f>
        <v>10</v>
      </c>
      <c r="F6">
        <f>COUNT('Issue Statistics'!F5:F40)</f>
        <v>1</v>
      </c>
      <c r="G6">
        <f>COUNT('Issue Statistics'!G5:G40)</f>
        <v>0</v>
      </c>
      <c r="H6">
        <f>SUM('Issue Statistics'!E5:E40)</f>
        <v>10</v>
      </c>
      <c r="I6">
        <f>SUM('Issue Statistics'!F5:F40)</f>
        <v>1</v>
      </c>
      <c r="J6">
        <f>SUM('Issue Statistics'!J5:J40)</f>
        <v>8233</v>
      </c>
      <c r="K6">
        <f>J6/COUNT('Issue Statistics'!J5,'Issue Statistics'!J11:J40)</f>
        <v>633.30769230769226</v>
      </c>
      <c r="L6">
        <f>STDEV('Issue Statistics'!J5:J22)</f>
        <v>155.11736664828157</v>
      </c>
      <c r="M6">
        <f>SUMIF('Issue Statistics'!E11:E40,"&gt;0",'Issue Statistics'!J11:J40)+'Issue Statistics'!J5</f>
        <v>3446</v>
      </c>
      <c r="N6">
        <f>M6/(COUNTIF('Issue Statistics'!E11:F40,"&gt;0")+1)</f>
        <v>574.33333333333337</v>
      </c>
      <c r="O6">
        <f>STDEV('Issue Statistics'!J5,'Issue Statistics'!J11,'Issue Statistics'!J14,'Issue Statistics'!J16,'Issue Statistics'!J19,'Issue Statistics'!J22)</f>
        <v>195.71918659140192</v>
      </c>
      <c r="P6">
        <f>J6-M6</f>
        <v>4787</v>
      </c>
      <c r="Q6">
        <f>P6/(COUNT('Issue Statistics'!J5,'Issue Statistics'!J11:J40)-COUNTIF('Issue Statistics'!E11:F40,"&gt;0")-1)</f>
        <v>683.85714285714289</v>
      </c>
      <c r="R6">
        <f>STDEV('Issue Statistics'!J12:J13,'Issue Statistics'!J15,'Issue Statistics'!J17:J18,'Issue Statistics'!J20:J21)</f>
        <v>119.23186694520096</v>
      </c>
      <c r="S6">
        <f t="shared" ref="S6:S11" si="0">E6/D6</f>
        <v>0.55555555555555558</v>
      </c>
      <c r="T6">
        <f t="shared" ref="T6:T11" si="1">(E6+F6)/D6</f>
        <v>0.61111111111111116</v>
      </c>
      <c r="U6">
        <f>H6/C6</f>
        <v>0.23809523809523808</v>
      </c>
      <c r="V6">
        <f t="shared" ref="V6:V11" si="2">(H6+I6)/C6</f>
        <v>0.26190476190476192</v>
      </c>
    </row>
    <row r="7" spans="1:22" x14ac:dyDescent="0.2">
      <c r="B7">
        <v>5</v>
      </c>
      <c r="C7">
        <f>SUM('Issue Statistics'!K5:K40)</f>
        <v>42</v>
      </c>
      <c r="D7">
        <f>COUNT('Issue Statistics'!K5:K40)</f>
        <v>19</v>
      </c>
      <c r="E7">
        <f>COUNT('Issue Statistics'!O5:O40)</f>
        <v>14</v>
      </c>
      <c r="F7">
        <f>COUNT('Issue Statistics'!P5:P40)</f>
        <v>0</v>
      </c>
      <c r="G7">
        <f>COUNT('Issue Statistics'!Q5:Q40)</f>
        <v>2</v>
      </c>
      <c r="H7">
        <f>SUM('Issue Statistics'!O5:O40)</f>
        <v>18</v>
      </c>
      <c r="I7">
        <f>SUM('Issue Statistics'!P5:P40)</f>
        <v>0</v>
      </c>
      <c r="J7">
        <f>SUM('Issue Statistics'!T5:T40)</f>
        <v>7602</v>
      </c>
      <c r="K7">
        <f>J7/COUNT('Issue Statistics'!T5:T40)</f>
        <v>400.10526315789474</v>
      </c>
      <c r="L7">
        <f>STDEV('Issue Statistics'!T5:T23)</f>
        <v>259.56050348764586</v>
      </c>
      <c r="M7">
        <f>SUMIF('Issue Statistics'!O5:O40,"&gt;0",'Issue Statistics'!T5:T40)</f>
        <v>4826</v>
      </c>
      <c r="N7">
        <f>M7/(COUNTIF('Issue Statistics'!O5:O40,"&gt;0"))</f>
        <v>344.71428571428572</v>
      </c>
      <c r="O7">
        <f>STDEV('Issue Statistics'!T5:T10,'Issue Statistics'!T13:T15,'Issue Statistics'!T17:T18,'Issue Statistics'!T20:T22)</f>
        <v>251.16051520014921</v>
      </c>
      <c r="P7">
        <f>J7-M7</f>
        <v>2776</v>
      </c>
      <c r="Q7">
        <f>P7/5</f>
        <v>555.20000000000005</v>
      </c>
      <c r="R7">
        <f>STDEV('Issue Statistics'!T11:T12,'Issue Statistics'!T16,'Issue Statistics'!T19,'Issue Statistics'!T23)</f>
        <v>239.48006180055995</v>
      </c>
      <c r="S7">
        <f t="shared" si="0"/>
        <v>0.73684210526315785</v>
      </c>
      <c r="T7">
        <f t="shared" si="1"/>
        <v>0.73684210526315785</v>
      </c>
      <c r="U7">
        <f t="shared" ref="U7:U11" si="3">H7/C7</f>
        <v>0.42857142857142855</v>
      </c>
      <c r="V7">
        <f t="shared" si="2"/>
        <v>0.42857142857142855</v>
      </c>
    </row>
    <row r="8" spans="1:22" x14ac:dyDescent="0.2">
      <c r="B8">
        <v>4</v>
      </c>
      <c r="C8">
        <f>SUM('Issue Statistics'!U6:U40)</f>
        <v>32</v>
      </c>
      <c r="D8">
        <f>COUNT('Issue Statistics'!U6:U40)</f>
        <v>14</v>
      </c>
      <c r="E8">
        <f>COUNT('Issue Statistics'!Y6:Y40)</f>
        <v>2</v>
      </c>
      <c r="F8">
        <f>COUNT('Issue Statistics'!Z6:Z40)</f>
        <v>0</v>
      </c>
      <c r="G8">
        <f>COUNT('Issue Statistics'!AA6:AA40)</f>
        <v>2</v>
      </c>
      <c r="H8">
        <f>SUM('Issue Statistics'!Y6:Y40)</f>
        <v>3</v>
      </c>
      <c r="I8">
        <f>SUM('Issue Statistics'!Z6:Z40)</f>
        <v>0</v>
      </c>
      <c r="J8">
        <f>SUM('Issue Statistics'!AD5:AD20)</f>
        <v>7517</v>
      </c>
      <c r="K8">
        <f>J8/D8</f>
        <v>536.92857142857144</v>
      </c>
      <c r="L8">
        <f>STDEV('Issue Statistics'!AD5:AD19)</f>
        <v>142.66537605112717</v>
      </c>
      <c r="M8">
        <f>SUMIF('Issue Statistics'!Y5:Y20,"&gt;0",'Issue Statistics'!AD5:AD20)</f>
        <v>792</v>
      </c>
      <c r="N8">
        <f>M8/COUNTIF('Issue Statistics'!Y5:Y20,"&gt;0")</f>
        <v>396</v>
      </c>
      <c r="O8">
        <f>STDEV('Issue Statistics'!AD7,'Issue Statistics'!AD10)</f>
        <v>0</v>
      </c>
      <c r="P8">
        <f>J8-M8</f>
        <v>6725</v>
      </c>
      <c r="Q8">
        <f>P8/(D8-2)</f>
        <v>560.41666666666663</v>
      </c>
      <c r="R8">
        <f>STDEV('Issue Statistics'!AD5:AD6,'Issue Statistics'!AD8:AD9,'Issue Statistics'!AD11:AD19)</f>
        <v>147.03762818599898</v>
      </c>
      <c r="S8">
        <f t="shared" si="0"/>
        <v>0.14285714285714285</v>
      </c>
      <c r="T8">
        <f t="shared" si="1"/>
        <v>0.14285714285714285</v>
      </c>
      <c r="U8">
        <f t="shared" si="3"/>
        <v>9.375E-2</v>
      </c>
      <c r="V8">
        <f t="shared" si="2"/>
        <v>9.375E-2</v>
      </c>
    </row>
    <row r="9" spans="1:22" x14ac:dyDescent="0.2">
      <c r="B9">
        <v>3</v>
      </c>
      <c r="C9">
        <f>SUM('Issue Statistics'!AE6:AE40)</f>
        <v>32</v>
      </c>
      <c r="D9">
        <f>COUNT('Issue Statistics'!AE6:AE40)</f>
        <v>15</v>
      </c>
      <c r="E9">
        <f>COUNT('Issue Statistics'!AI6:AI40)</f>
        <v>6</v>
      </c>
      <c r="F9">
        <f>COUNT('Issue Statistics'!AJ6:AJ40)</f>
        <v>0</v>
      </c>
      <c r="G9">
        <f>COUNT('Issue Statistics'!AK6:AK40)</f>
        <v>3</v>
      </c>
      <c r="H9">
        <f>SUM('Issue Statistics'!AI6:AI40)</f>
        <v>6</v>
      </c>
      <c r="I9">
        <f>SUM('Issue Statistics'!AJ6:AJ40)</f>
        <v>0</v>
      </c>
      <c r="S9">
        <f t="shared" si="0"/>
        <v>0.4</v>
      </c>
      <c r="T9">
        <f t="shared" si="1"/>
        <v>0.4</v>
      </c>
      <c r="U9">
        <f t="shared" si="3"/>
        <v>0.1875</v>
      </c>
      <c r="V9">
        <f t="shared" si="2"/>
        <v>0.1875</v>
      </c>
    </row>
    <row r="10" spans="1:22" x14ac:dyDescent="0.2">
      <c r="B10">
        <v>2</v>
      </c>
      <c r="C10">
        <f>SUM('Issue Statistics'!AM6:AM40)</f>
        <v>39</v>
      </c>
      <c r="D10">
        <f>COUNT('Issue Statistics'!AM6:AM40)</f>
        <v>14</v>
      </c>
      <c r="E10">
        <f>COUNT('Issue Statistics'!AQ6:AQ40)</f>
        <v>3</v>
      </c>
      <c r="F10">
        <f>COUNT('Issue Statistics'!AR6:AR40)</f>
        <v>0</v>
      </c>
      <c r="G10">
        <f>COUNT('Issue Statistics'!AS6:AS40)</f>
        <v>3</v>
      </c>
      <c r="H10">
        <f>SUM('Issue Statistics'!AQ6:AQ40)</f>
        <v>6</v>
      </c>
      <c r="I10">
        <f>SUM('Issue Statistics'!AR6:AR40)</f>
        <v>0</v>
      </c>
      <c r="S10">
        <f t="shared" si="0"/>
        <v>0.21428571428571427</v>
      </c>
      <c r="T10">
        <f t="shared" si="1"/>
        <v>0.21428571428571427</v>
      </c>
      <c r="U10">
        <f t="shared" si="3"/>
        <v>0.15384615384615385</v>
      </c>
      <c r="V10">
        <f t="shared" si="2"/>
        <v>0.15384615384615385</v>
      </c>
    </row>
    <row r="11" spans="1:22" x14ac:dyDescent="0.2">
      <c r="B11">
        <v>1</v>
      </c>
      <c r="C11">
        <f>SUM('Issue Statistics'!AU5:AU40)</f>
        <v>38</v>
      </c>
      <c r="D11">
        <f>COUNT('Issue Statistics'!AU5:AU40)</f>
        <v>15</v>
      </c>
      <c r="E11">
        <f>COUNT('Issue Statistics'!AY5:AY40)</f>
        <v>6</v>
      </c>
      <c r="F11">
        <f>COUNT('Issue Statistics'!AZ5:AZ40)</f>
        <v>0</v>
      </c>
      <c r="G11">
        <f>COUNT('Issue Statistics'!BA5:BA40)</f>
        <v>1</v>
      </c>
      <c r="H11">
        <f>SUM('Issue Statistics'!AY5:AY40)</f>
        <v>7</v>
      </c>
      <c r="I11">
        <f>SUM('Issue Statistics'!AZ5:AZ40)</f>
        <v>0</v>
      </c>
      <c r="S11">
        <f t="shared" si="0"/>
        <v>0.4</v>
      </c>
      <c r="T11">
        <f t="shared" si="1"/>
        <v>0.4</v>
      </c>
      <c r="U11">
        <f t="shared" si="3"/>
        <v>0.18421052631578946</v>
      </c>
      <c r="V11">
        <f t="shared" si="2"/>
        <v>0.18421052631578946</v>
      </c>
    </row>
    <row r="45" spans="1:22" x14ac:dyDescent="0.2">
      <c r="A45">
        <v>43</v>
      </c>
      <c r="S45" s="1">
        <f>SUM(E46:E51)/SUM(D46:D51)</f>
        <v>0.29292929292929293</v>
      </c>
      <c r="T45" s="1">
        <f>SUM(E46:F51)/SUM(D46:D51)</f>
        <v>0.36363636363636365</v>
      </c>
      <c r="U45" s="1">
        <f>SUM(H46:H51)/SUM(C46:C51)</f>
        <v>0.14166666666666666</v>
      </c>
      <c r="V45" s="1">
        <f>SUM(H46:I51)/SUM(C46:C51)</f>
        <v>0.17083333333333334</v>
      </c>
    </row>
    <row r="46" spans="1:22" x14ac:dyDescent="0.2">
      <c r="B46">
        <v>6</v>
      </c>
      <c r="C46">
        <f>SUM('Issue Statistics'!A45:A80)</f>
        <v>39</v>
      </c>
      <c r="D46">
        <f>COUNT('Issue Statistics'!A45:A80)</f>
        <v>17</v>
      </c>
      <c r="E46">
        <f>COUNT('Issue Statistics'!E45:E80)</f>
        <v>4</v>
      </c>
      <c r="F46">
        <f>COUNT('Issue Statistics'!F45:F80)</f>
        <v>1</v>
      </c>
      <c r="G46">
        <f>COUNT('Issue Statistics'!G45:G80)</f>
        <v>3</v>
      </c>
      <c r="H46">
        <f>SUM('Issue Statistics'!E45:E80)</f>
        <v>5</v>
      </c>
      <c r="I46">
        <f>SUM('Issue Statistics'!F45:F80)</f>
        <v>1</v>
      </c>
      <c r="S46">
        <f t="shared" ref="S46:S51" si="4">E46/D46</f>
        <v>0.23529411764705882</v>
      </c>
      <c r="T46">
        <f t="shared" ref="T46:T51" si="5">(E46+F46)/D46</f>
        <v>0.29411764705882354</v>
      </c>
      <c r="U46">
        <f>H46/C46</f>
        <v>0.12820512820512819</v>
      </c>
      <c r="V46">
        <f t="shared" ref="V46:V51" si="6">(H46+I46)/C46</f>
        <v>0.15384615384615385</v>
      </c>
    </row>
    <row r="47" spans="1:22" x14ac:dyDescent="0.2">
      <c r="B47">
        <v>5</v>
      </c>
      <c r="C47">
        <f>SUM('Issue Statistics'!K45:K80)</f>
        <v>41</v>
      </c>
      <c r="D47">
        <f>COUNT('Issue Statistics'!K45:K80)</f>
        <v>16</v>
      </c>
      <c r="E47">
        <f>COUNT('Issue Statistics'!O45:O80)</f>
        <v>4</v>
      </c>
      <c r="F47">
        <f>COUNT('Issue Statistics'!P45:P80)</f>
        <v>2</v>
      </c>
      <c r="G47">
        <f>COUNT('Issue Statistics'!Q45:Q80)</f>
        <v>3</v>
      </c>
      <c r="H47">
        <f>SUM('Issue Statistics'!O45:O80)</f>
        <v>5</v>
      </c>
      <c r="I47">
        <f>SUM('Issue Statistics'!P45:P80)</f>
        <v>2</v>
      </c>
      <c r="S47">
        <f t="shared" si="4"/>
        <v>0.25</v>
      </c>
      <c r="T47">
        <f t="shared" si="5"/>
        <v>0.375</v>
      </c>
      <c r="U47">
        <f t="shared" ref="U47:U51" si="7">H47/C47</f>
        <v>0.12195121951219512</v>
      </c>
      <c r="V47">
        <f t="shared" si="6"/>
        <v>0.17073170731707318</v>
      </c>
    </row>
    <row r="48" spans="1:22" x14ac:dyDescent="0.2">
      <c r="B48">
        <v>4</v>
      </c>
      <c r="C48">
        <f>SUM('Issue Statistics'!U45:U80)</f>
        <v>44</v>
      </c>
      <c r="D48">
        <f>COUNT('Issue Statistics'!U45:U80)</f>
        <v>20</v>
      </c>
      <c r="E48">
        <f>COUNT('Issue Statistics'!Y45:Y80)</f>
        <v>7</v>
      </c>
      <c r="F48">
        <f>COUNT('Issue Statistics'!Z45:Z80)</f>
        <v>1</v>
      </c>
      <c r="G48">
        <f>COUNT('Issue Statistics'!AA45:AA80)</f>
        <v>2</v>
      </c>
      <c r="H48">
        <f>SUM('Issue Statistics'!Y45:Y80)</f>
        <v>8</v>
      </c>
      <c r="I48">
        <f>SUM('Issue Statistics'!Z45:Z80)</f>
        <v>1</v>
      </c>
      <c r="S48">
        <f t="shared" si="4"/>
        <v>0.35</v>
      </c>
      <c r="T48">
        <f t="shared" si="5"/>
        <v>0.4</v>
      </c>
      <c r="U48">
        <f t="shared" si="7"/>
        <v>0.18181818181818182</v>
      </c>
      <c r="V48">
        <f t="shared" si="6"/>
        <v>0.20454545454545456</v>
      </c>
    </row>
    <row r="49" spans="2:22" x14ac:dyDescent="0.2">
      <c r="B49">
        <v>3</v>
      </c>
      <c r="C49">
        <f>SUM('Issue Statistics'!AE45:AE80)</f>
        <v>30</v>
      </c>
      <c r="D49">
        <f>COUNT('Issue Statistics'!AE45:AE80)</f>
        <v>13</v>
      </c>
      <c r="E49">
        <f>COUNT('Issue Statistics'!AI45:AI80)</f>
        <v>2</v>
      </c>
      <c r="F49">
        <f>COUNT('Issue Statistics'!AJ45:AJ80)</f>
        <v>0</v>
      </c>
      <c r="G49">
        <f>COUNT('Issue Statistics'!AK45:AK80)</f>
        <v>1</v>
      </c>
      <c r="H49">
        <f>SUM('Issue Statistics'!AI45:AI80)</f>
        <v>3</v>
      </c>
      <c r="I49">
        <f>SUM('Issue Statistics'!AJ45:AJ80)</f>
        <v>0</v>
      </c>
      <c r="S49">
        <f t="shared" si="4"/>
        <v>0.15384615384615385</v>
      </c>
      <c r="T49">
        <f t="shared" si="5"/>
        <v>0.15384615384615385</v>
      </c>
      <c r="U49">
        <f t="shared" si="7"/>
        <v>0.1</v>
      </c>
      <c r="V49">
        <f t="shared" si="6"/>
        <v>0.1</v>
      </c>
    </row>
    <row r="50" spans="2:22" x14ac:dyDescent="0.2">
      <c r="B50">
        <v>2</v>
      </c>
      <c r="C50">
        <f>SUM('Issue Statistics'!AM45:AM80)</f>
        <v>43</v>
      </c>
      <c r="D50">
        <f>COUNT('Issue Statistics'!AM45:AM80)</f>
        <v>17</v>
      </c>
      <c r="E50">
        <f>COUNT('Issue Statistics'!AQ45:AQ80)</f>
        <v>7</v>
      </c>
      <c r="F50">
        <f>COUNT('Issue Statistics'!AR45:AR80)</f>
        <v>2</v>
      </c>
      <c r="G50">
        <f>COUNT('Issue Statistics'!AS45:AS80)</f>
        <v>1</v>
      </c>
      <c r="H50">
        <f>SUM('Issue Statistics'!AQ45:AQ80)</f>
        <v>8</v>
      </c>
      <c r="I50">
        <f>SUM('Issue Statistics'!AR45:AR80)</f>
        <v>2</v>
      </c>
      <c r="S50">
        <f t="shared" si="4"/>
        <v>0.41176470588235292</v>
      </c>
      <c r="T50">
        <f t="shared" si="5"/>
        <v>0.52941176470588236</v>
      </c>
      <c r="U50">
        <f t="shared" si="7"/>
        <v>0.18604651162790697</v>
      </c>
      <c r="V50">
        <f t="shared" si="6"/>
        <v>0.23255813953488372</v>
      </c>
    </row>
    <row r="51" spans="2:22" x14ac:dyDescent="0.2">
      <c r="B51">
        <v>1</v>
      </c>
      <c r="C51">
        <f>SUM('Issue Statistics'!AU45:AU80)</f>
        <v>43</v>
      </c>
      <c r="D51">
        <f>COUNT('Issue Statistics'!AU45:AU80)</f>
        <v>16</v>
      </c>
      <c r="E51">
        <f>COUNT('Issue Statistics'!AY45:AY80)</f>
        <v>5</v>
      </c>
      <c r="F51">
        <f>COUNT('Issue Statistics'!AZ45:AZ80)</f>
        <v>1</v>
      </c>
      <c r="G51">
        <f>COUNT('Issue Statistics'!BA45:BA80)</f>
        <v>2</v>
      </c>
      <c r="H51">
        <f>SUM('Issue Statistics'!AY45:AY80)</f>
        <v>5</v>
      </c>
      <c r="I51">
        <f>SUM('Issue Statistics'!AZ45:AZ80)</f>
        <v>1</v>
      </c>
      <c r="S51">
        <f t="shared" si="4"/>
        <v>0.3125</v>
      </c>
      <c r="T51">
        <f t="shared" si="5"/>
        <v>0.375</v>
      </c>
      <c r="U51">
        <f t="shared" si="7"/>
        <v>0.11627906976744186</v>
      </c>
      <c r="V51">
        <f t="shared" si="6"/>
        <v>0.13953488372093023</v>
      </c>
    </row>
    <row r="85" spans="1:22" x14ac:dyDescent="0.2">
      <c r="A85">
        <v>42</v>
      </c>
      <c r="S85" s="1">
        <f>SUM(E86:E91)/SUM(D86:D91)</f>
        <v>0.2391304347826087</v>
      </c>
      <c r="T85" s="1">
        <f>SUM(E86:F91)/SUM(D86:D91)</f>
        <v>0.31521739130434784</v>
      </c>
      <c r="U85" s="1">
        <f>SUM(H86:H91)/SUM(C86:C91)</f>
        <v>0.10222222222222223</v>
      </c>
      <c r="V85" s="1">
        <f>SUM(H86:I91)/SUM(C86:C91)</f>
        <v>0.13333333333333333</v>
      </c>
    </row>
    <row r="86" spans="1:22" x14ac:dyDescent="0.2">
      <c r="B86">
        <v>6</v>
      </c>
      <c r="C86">
        <f>SUM('Issue Statistics'!A85:A120)</f>
        <v>33</v>
      </c>
      <c r="D86">
        <f>COUNT('Issue Statistics'!A85:A120)</f>
        <v>14</v>
      </c>
      <c r="E86">
        <f>COUNT('Issue Statistics'!E85:E120)</f>
        <v>3</v>
      </c>
      <c r="F86">
        <f>COUNT('Issue Statistics'!F85:F120)</f>
        <v>0</v>
      </c>
      <c r="G86">
        <f>COUNT('Issue Statistics'!G85:G120)</f>
        <v>1</v>
      </c>
      <c r="H86">
        <f>SUM('Issue Statistics'!E85:E120)</f>
        <v>4</v>
      </c>
      <c r="I86">
        <f>SUM('Issue Statistics'!F85:F120)</f>
        <v>0</v>
      </c>
      <c r="S86">
        <f t="shared" ref="S86:S91" si="8">E86/D86</f>
        <v>0.21428571428571427</v>
      </c>
      <c r="T86">
        <f t="shared" ref="T86:T91" si="9">(E86+F86)/D86</f>
        <v>0.21428571428571427</v>
      </c>
      <c r="U86">
        <f>H86/C86</f>
        <v>0.12121212121212122</v>
      </c>
      <c r="V86">
        <f t="shared" ref="V86:V91" si="10">(H86+I86)/C86</f>
        <v>0.12121212121212122</v>
      </c>
    </row>
    <row r="87" spans="1:22" x14ac:dyDescent="0.2">
      <c r="B87">
        <v>5</v>
      </c>
      <c r="C87">
        <f>SUM('Issue Statistics'!K85:K120)</f>
        <v>33</v>
      </c>
      <c r="D87">
        <f>COUNT('Issue Statistics'!K85:K120)</f>
        <v>15</v>
      </c>
      <c r="E87">
        <f>COUNT('Issue Statistics'!O85:O120)</f>
        <v>2</v>
      </c>
      <c r="F87">
        <f>COUNT('Issue Statistics'!P85:P120)</f>
        <v>2</v>
      </c>
      <c r="G87">
        <f>COUNT('Issue Statistics'!Q85:Q120)</f>
        <v>2</v>
      </c>
      <c r="H87">
        <f>SUM('Issue Statistics'!O85:O120)</f>
        <v>2</v>
      </c>
      <c r="I87">
        <f>SUM('Issue Statistics'!P85:P120)</f>
        <v>2</v>
      </c>
      <c r="S87">
        <f t="shared" si="8"/>
        <v>0.13333333333333333</v>
      </c>
      <c r="T87">
        <f t="shared" si="9"/>
        <v>0.26666666666666666</v>
      </c>
      <c r="U87">
        <f t="shared" ref="U87:U91" si="11">H87/C87</f>
        <v>6.0606060606060608E-2</v>
      </c>
      <c r="V87">
        <f t="shared" si="10"/>
        <v>0.12121212121212122</v>
      </c>
    </row>
    <row r="88" spans="1:22" x14ac:dyDescent="0.2">
      <c r="B88">
        <v>4</v>
      </c>
      <c r="C88">
        <f>SUM('Issue Statistics'!U85:U120)</f>
        <v>41</v>
      </c>
      <c r="D88">
        <f>COUNT('Issue Statistics'!U85:U120)</f>
        <v>16</v>
      </c>
      <c r="E88">
        <f>COUNT('Issue Statistics'!Y85:Y120)</f>
        <v>5</v>
      </c>
      <c r="F88">
        <f>COUNT('Issue Statistics'!Z85:Z120)</f>
        <v>1</v>
      </c>
      <c r="G88">
        <f>COUNT('Issue Statistics'!AA85:AA120)</f>
        <v>2</v>
      </c>
      <c r="H88">
        <f>SUM('Issue Statistics'!Y85:Y120)</f>
        <v>5</v>
      </c>
      <c r="I88">
        <f>SUM('Issue Statistics'!Z85:Z120)</f>
        <v>1</v>
      </c>
      <c r="S88">
        <f t="shared" si="8"/>
        <v>0.3125</v>
      </c>
      <c r="T88">
        <f t="shared" si="9"/>
        <v>0.375</v>
      </c>
      <c r="U88">
        <f t="shared" si="11"/>
        <v>0.12195121951219512</v>
      </c>
      <c r="V88">
        <f t="shared" si="10"/>
        <v>0.14634146341463414</v>
      </c>
    </row>
    <row r="89" spans="1:22" x14ac:dyDescent="0.2">
      <c r="B89">
        <v>3</v>
      </c>
      <c r="C89">
        <f>SUM('Issue Statistics'!AE85:AE120)</f>
        <v>38</v>
      </c>
      <c r="D89">
        <f>COUNT('Issue Statistics'!AE85:AE120)</f>
        <v>14</v>
      </c>
      <c r="E89">
        <f>COUNT('Issue Statistics'!AI85:AI120)</f>
        <v>5</v>
      </c>
      <c r="F89">
        <f>COUNT('Issue Statistics'!AJ85:AJ120)</f>
        <v>1</v>
      </c>
      <c r="G89">
        <f>COUNT('Issue Statistics'!AK85:AK120)</f>
        <v>0</v>
      </c>
      <c r="H89">
        <f>SUM('Issue Statistics'!AI85:AI120)</f>
        <v>5</v>
      </c>
      <c r="I89">
        <f>SUM('Issue Statistics'!AJ85:AJ120)</f>
        <v>1</v>
      </c>
      <c r="S89">
        <f t="shared" si="8"/>
        <v>0.35714285714285715</v>
      </c>
      <c r="T89">
        <f t="shared" si="9"/>
        <v>0.42857142857142855</v>
      </c>
      <c r="U89">
        <f t="shared" si="11"/>
        <v>0.13157894736842105</v>
      </c>
      <c r="V89">
        <f t="shared" si="10"/>
        <v>0.15789473684210525</v>
      </c>
    </row>
    <row r="90" spans="1:22" x14ac:dyDescent="0.2">
      <c r="B90">
        <v>2</v>
      </c>
      <c r="C90">
        <f>SUM('Issue Statistics'!AM85:AM120)</f>
        <v>48</v>
      </c>
      <c r="D90">
        <f>COUNT('Issue Statistics'!AM85:AM120)</f>
        <v>18</v>
      </c>
      <c r="E90">
        <f>COUNT('Issue Statistics'!AQ85:AQ120)</f>
        <v>5</v>
      </c>
      <c r="F90">
        <f>COUNT('Issue Statistics'!AR85:AR120)</f>
        <v>3</v>
      </c>
      <c r="G90">
        <f>COUNT('Issue Statistics'!AS85:AS120)</f>
        <v>2</v>
      </c>
      <c r="H90">
        <f>SUM('Issue Statistics'!AQ85:AQ120)</f>
        <v>5</v>
      </c>
      <c r="I90">
        <f>SUM('Issue Statistics'!AR85:AR120)</f>
        <v>3</v>
      </c>
      <c r="S90">
        <f t="shared" si="8"/>
        <v>0.27777777777777779</v>
      </c>
      <c r="T90">
        <f t="shared" si="9"/>
        <v>0.44444444444444442</v>
      </c>
      <c r="U90">
        <f t="shared" si="11"/>
        <v>0.10416666666666667</v>
      </c>
      <c r="V90">
        <f t="shared" si="10"/>
        <v>0.16666666666666666</v>
      </c>
    </row>
    <row r="91" spans="1:22" x14ac:dyDescent="0.2">
      <c r="B91">
        <v>1</v>
      </c>
      <c r="C91">
        <f>SUM('Issue Statistics'!AU85:AU120)</f>
        <v>32</v>
      </c>
      <c r="D91">
        <f>COUNT('Issue Statistics'!AU85:AU120)</f>
        <v>15</v>
      </c>
      <c r="E91">
        <f>COUNT('Issue Statistics'!AY85:AY120)</f>
        <v>2</v>
      </c>
      <c r="F91">
        <f>COUNT('Issue Statistics'!AZ85:AZ120)</f>
        <v>0</v>
      </c>
      <c r="G91">
        <f>COUNT('Issue Statistics'!BA85:BA120)</f>
        <v>0</v>
      </c>
      <c r="H91">
        <f>SUM('Issue Statistics'!AY85:AY120)</f>
        <v>2</v>
      </c>
      <c r="I91">
        <f>SUM('Issue Statistics'!AZ85:AZ120)</f>
        <v>0</v>
      </c>
      <c r="S91">
        <f t="shared" si="8"/>
        <v>0.13333333333333333</v>
      </c>
      <c r="T91">
        <f t="shared" si="9"/>
        <v>0.13333333333333333</v>
      </c>
      <c r="U91">
        <f t="shared" si="11"/>
        <v>6.25E-2</v>
      </c>
      <c r="V91">
        <f t="shared" si="10"/>
        <v>6.25E-2</v>
      </c>
    </row>
    <row r="125" spans="1:22" x14ac:dyDescent="0.2">
      <c r="A125">
        <v>41</v>
      </c>
      <c r="S125" s="1">
        <f>SUM(E126:E131)/SUM(D126:D131)</f>
        <v>0.26126126126126126</v>
      </c>
      <c r="T125" s="1">
        <f>SUM(E126:F131)/SUM(D126:D131)</f>
        <v>0.36036036036036034</v>
      </c>
      <c r="U125" s="1">
        <f>SUM(H126:H131)/SUM(C126:C131)</f>
        <v>0.11627906976744186</v>
      </c>
      <c r="V125" s="1">
        <f>SUM(H126:I131)/SUM(C126:C131)</f>
        <v>0.15891472868217055</v>
      </c>
    </row>
    <row r="126" spans="1:22" x14ac:dyDescent="0.2">
      <c r="B126">
        <v>6</v>
      </c>
      <c r="C126">
        <f>SUM('Issue Statistics'!A125:A160)</f>
        <v>32</v>
      </c>
      <c r="D126">
        <f>COUNT('Issue Statistics'!A125:A160)</f>
        <v>14</v>
      </c>
      <c r="E126">
        <f>COUNT('Issue Statistics'!E125:E160)</f>
        <v>6</v>
      </c>
      <c r="F126">
        <f>COUNT('Issue Statistics'!F125:F160)</f>
        <v>1</v>
      </c>
      <c r="G126">
        <f>COUNT('Issue Statistics'!G125:G160)</f>
        <v>1</v>
      </c>
      <c r="H126">
        <f>SUM('Issue Statistics'!E125:E160)</f>
        <v>7</v>
      </c>
      <c r="I126">
        <f>SUM('Issue Statistics'!F125:F160)</f>
        <v>1</v>
      </c>
      <c r="S126">
        <f t="shared" ref="S126:S131" si="12">E126/D126</f>
        <v>0.42857142857142855</v>
      </c>
      <c r="T126">
        <f t="shared" ref="T126:T131" si="13">(E126+F126)/D126</f>
        <v>0.5</v>
      </c>
      <c r="U126">
        <f>H126/C126</f>
        <v>0.21875</v>
      </c>
      <c r="V126">
        <f t="shared" ref="V126:V131" si="14">(H126+I126)/C126</f>
        <v>0.25</v>
      </c>
    </row>
    <row r="127" spans="1:22" x14ac:dyDescent="0.2">
      <c r="B127">
        <v>5</v>
      </c>
      <c r="C127">
        <f>SUM('Issue Statistics'!K125:K160)</f>
        <v>40</v>
      </c>
      <c r="D127">
        <f>COUNT('Issue Statistics'!K125:K160)</f>
        <v>16</v>
      </c>
      <c r="E127">
        <f>COUNT('Issue Statistics'!O125:O160)</f>
        <v>2</v>
      </c>
      <c r="F127">
        <f>COUNT('Issue Statistics'!P125:P160)</f>
        <v>2</v>
      </c>
      <c r="G127">
        <f>COUNT('Issue Statistics'!Q125:Q160)</f>
        <v>1</v>
      </c>
      <c r="H127">
        <f>SUM('Issue Statistics'!O125:O160)</f>
        <v>2</v>
      </c>
      <c r="I127">
        <f>SUM('Issue Statistics'!P125:P160)</f>
        <v>2</v>
      </c>
      <c r="S127">
        <f t="shared" si="12"/>
        <v>0.125</v>
      </c>
      <c r="T127">
        <f t="shared" si="13"/>
        <v>0.25</v>
      </c>
      <c r="U127">
        <f t="shared" ref="U127:U131" si="15">H127/C127</f>
        <v>0.05</v>
      </c>
      <c r="V127">
        <f t="shared" si="14"/>
        <v>0.1</v>
      </c>
    </row>
    <row r="128" spans="1:22" x14ac:dyDescent="0.2">
      <c r="B128">
        <v>4</v>
      </c>
      <c r="C128">
        <f>SUM('Issue Statistics'!U125:U160)</f>
        <v>48</v>
      </c>
      <c r="D128">
        <f>COUNT('Issue Statistics'!U125:U160)</f>
        <v>20</v>
      </c>
      <c r="E128">
        <f>COUNT('Issue Statistics'!Y125:Y160)</f>
        <v>5</v>
      </c>
      <c r="F128">
        <f>COUNT('Issue Statistics'!Z125:Z160)</f>
        <v>1</v>
      </c>
      <c r="G128">
        <f>COUNT('Issue Statistics'!AA125:AA160)</f>
        <v>4</v>
      </c>
      <c r="H128">
        <f>SUM('Issue Statistics'!Y125:Y160)</f>
        <v>5</v>
      </c>
      <c r="I128">
        <f>SUM('Issue Statistics'!Z125:Z160)</f>
        <v>1</v>
      </c>
      <c r="S128">
        <f t="shared" si="12"/>
        <v>0.25</v>
      </c>
      <c r="T128">
        <f t="shared" si="13"/>
        <v>0.3</v>
      </c>
      <c r="U128">
        <f t="shared" si="15"/>
        <v>0.10416666666666667</v>
      </c>
      <c r="V128">
        <f t="shared" si="14"/>
        <v>0.125</v>
      </c>
    </row>
    <row r="129" spans="2:22" x14ac:dyDescent="0.2">
      <c r="B129">
        <v>3</v>
      </c>
      <c r="C129">
        <f>SUM('Issue Statistics'!AE125:AE160)</f>
        <v>57</v>
      </c>
      <c r="D129">
        <f>COUNT('Issue Statistics'!AE125:AE160)</f>
        <v>23</v>
      </c>
      <c r="E129">
        <f>COUNT('Issue Statistics'!AI125:AI160)</f>
        <v>5</v>
      </c>
      <c r="F129">
        <f>COUNT('Issue Statistics'!AJ125:AJ160)</f>
        <v>3</v>
      </c>
      <c r="G129">
        <f>COUNT('Issue Statistics'!AK125:AK160)</f>
        <v>1</v>
      </c>
      <c r="H129">
        <f>SUM('Issue Statistics'!AI125:AI160)</f>
        <v>5</v>
      </c>
      <c r="I129">
        <f>SUM('Issue Statistics'!AJ125:AJ160)</f>
        <v>3</v>
      </c>
      <c r="S129">
        <f t="shared" si="12"/>
        <v>0.21739130434782608</v>
      </c>
      <c r="T129">
        <f t="shared" si="13"/>
        <v>0.34782608695652173</v>
      </c>
      <c r="U129">
        <f t="shared" si="15"/>
        <v>8.771929824561403E-2</v>
      </c>
      <c r="V129">
        <f t="shared" si="14"/>
        <v>0.14035087719298245</v>
      </c>
    </row>
    <row r="130" spans="2:22" x14ac:dyDescent="0.2">
      <c r="B130">
        <v>2</v>
      </c>
      <c r="C130">
        <f>SUM('Issue Statistics'!AM125:AM160)</f>
        <v>52</v>
      </c>
      <c r="D130">
        <f>COUNT('Issue Statistics'!AM125:AM160)</f>
        <v>23</v>
      </c>
      <c r="E130">
        <f>COUNT('Issue Statistics'!AQ125:AQ160)</f>
        <v>6</v>
      </c>
      <c r="F130">
        <f>COUNT('Issue Statistics'!AR125:AR160)</f>
        <v>2</v>
      </c>
      <c r="G130">
        <f>COUNT('Issue Statistics'!AS125:AS160)</f>
        <v>3</v>
      </c>
      <c r="H130">
        <f>SUM('Issue Statistics'!AQ125:AQ160)</f>
        <v>6</v>
      </c>
      <c r="I130">
        <f>SUM('Issue Statistics'!AR125:AR160)</f>
        <v>2</v>
      </c>
      <c r="S130">
        <f t="shared" si="12"/>
        <v>0.2608695652173913</v>
      </c>
      <c r="T130">
        <f t="shared" si="13"/>
        <v>0.34782608695652173</v>
      </c>
      <c r="U130">
        <f t="shared" si="15"/>
        <v>0.11538461538461539</v>
      </c>
      <c r="V130">
        <f t="shared" si="14"/>
        <v>0.15384615384615385</v>
      </c>
    </row>
    <row r="131" spans="2:22" x14ac:dyDescent="0.2">
      <c r="B131">
        <v>1</v>
      </c>
      <c r="C131">
        <f>SUM('Issue Statistics'!AU125:AU160)</f>
        <v>29</v>
      </c>
      <c r="D131">
        <f>COUNT('Issue Statistics'!AU125:AU160)</f>
        <v>15</v>
      </c>
      <c r="E131">
        <f>COUNT('Issue Statistics'!AY125:AY160)</f>
        <v>5</v>
      </c>
      <c r="F131">
        <f>COUNT('Issue Statistics'!AZ125:AZ160)</f>
        <v>2</v>
      </c>
      <c r="G131">
        <f>COUNT('Issue Statistics'!BA125:BA160)</f>
        <v>0</v>
      </c>
      <c r="H131">
        <f>SUM('Issue Statistics'!AY125:AY160)</f>
        <v>5</v>
      </c>
      <c r="I131">
        <f>SUM('Issue Statistics'!AZ125:AZ160)</f>
        <v>2</v>
      </c>
      <c r="J131">
        <f>SUM('Issue Statistics'!BD125:BD160)</f>
        <v>5068</v>
      </c>
      <c r="K131">
        <f>J131/COUNT('Issue Statistics'!BD125:BD160)</f>
        <v>337.86666666666667</v>
      </c>
      <c r="M131">
        <f>SUMIF('Issue Statistics'!AY125:AY160,"&gt;0",'Issue Statistics'!BD125:BD160)+SUMIF('Issue Statistics'!AZ125:AZ160,"&gt;0",'Issue Statistics'!BD125:BD160)</f>
        <v>2046</v>
      </c>
      <c r="N131">
        <f>M131/(COUNTIF('Issue Statistics'!AY125:AY160,"&gt;0")+COUNTIF('Issue Statistics'!AZ125:AZ138,"&gt;0"))</f>
        <v>292.28571428571428</v>
      </c>
      <c r="P131">
        <f>J131-M131</f>
        <v>3022</v>
      </c>
      <c r="Q131">
        <f>P131/8</f>
        <v>377.75</v>
      </c>
      <c r="S131">
        <f t="shared" si="12"/>
        <v>0.33333333333333331</v>
      </c>
      <c r="T131">
        <f t="shared" si="13"/>
        <v>0.46666666666666667</v>
      </c>
      <c r="U131">
        <f t="shared" si="15"/>
        <v>0.17241379310344829</v>
      </c>
      <c r="V131">
        <f t="shared" si="14"/>
        <v>0.2413793103448276</v>
      </c>
    </row>
    <row r="165" spans="1:22" x14ac:dyDescent="0.2">
      <c r="A165">
        <v>40</v>
      </c>
      <c r="S165" s="1">
        <f>SUM(E166:E171)/SUM(D166:D171)</f>
        <v>0.39830508474576271</v>
      </c>
      <c r="T165" s="1">
        <f>SUM(E166:F171)/SUM(D166:D171)</f>
        <v>0.46610169491525422</v>
      </c>
      <c r="U165" s="1">
        <f>SUM(H166:H171)/SUM(C166:C171)</f>
        <v>0.18726591760299627</v>
      </c>
      <c r="V165" s="1">
        <f>SUM(H166:I171)/SUM(C166:C171)</f>
        <v>0.21722846441947566</v>
      </c>
    </row>
    <row r="166" spans="1:22" x14ac:dyDescent="0.2">
      <c r="B166">
        <v>6</v>
      </c>
      <c r="C166">
        <f>SUM('Issue Statistics'!A165:A200)</f>
        <v>31</v>
      </c>
      <c r="D166">
        <f>COUNT('Issue Statistics'!A165:A200)</f>
        <v>15</v>
      </c>
      <c r="E166">
        <f>COUNT('Issue Statistics'!E165:E200)</f>
        <v>3</v>
      </c>
      <c r="F166">
        <f>COUNT('Issue Statistics'!F165:F200)</f>
        <v>1</v>
      </c>
      <c r="G166">
        <f>COUNT('Issue Statistics'!G165:G200)</f>
        <v>3</v>
      </c>
      <c r="H166">
        <f>SUM('Issue Statistics'!E165:E200)</f>
        <v>3</v>
      </c>
      <c r="I166">
        <f>SUM('Issue Statistics'!F165:F200)</f>
        <v>1</v>
      </c>
      <c r="S166">
        <f t="shared" ref="S166:S171" si="16">E166/D166</f>
        <v>0.2</v>
      </c>
      <c r="T166">
        <f t="shared" ref="T166:T171" si="17">(E166+F166)/D166</f>
        <v>0.26666666666666666</v>
      </c>
      <c r="U166">
        <f>H166/C166</f>
        <v>9.6774193548387094E-2</v>
      </c>
      <c r="V166">
        <f t="shared" ref="V166:V171" si="18">(H166+I166)/C166</f>
        <v>0.12903225806451613</v>
      </c>
    </row>
    <row r="167" spans="1:22" x14ac:dyDescent="0.2">
      <c r="B167">
        <v>5</v>
      </c>
      <c r="C167">
        <f>SUM('Issue Statistics'!K165:K200)</f>
        <v>28</v>
      </c>
      <c r="D167">
        <f>COUNT('Issue Statistics'!K165:K200)</f>
        <v>13</v>
      </c>
      <c r="E167">
        <f>COUNT('Issue Statistics'!O165:O200)</f>
        <v>7</v>
      </c>
      <c r="F167">
        <f>COUNT('Issue Statistics'!P165:P200)</f>
        <v>1</v>
      </c>
      <c r="G167">
        <f>COUNT('Issue Statistics'!Q165:Q200)</f>
        <v>0</v>
      </c>
      <c r="H167">
        <f>SUM('Issue Statistics'!O165:O200)</f>
        <v>8</v>
      </c>
      <c r="I167">
        <f>SUM('Issue Statistics'!P165:P200)</f>
        <v>1</v>
      </c>
      <c r="S167">
        <f t="shared" si="16"/>
        <v>0.53846153846153844</v>
      </c>
      <c r="T167">
        <f t="shared" si="17"/>
        <v>0.61538461538461542</v>
      </c>
      <c r="U167">
        <f t="shared" ref="U167:U171" si="19">H167/C167</f>
        <v>0.2857142857142857</v>
      </c>
      <c r="V167">
        <f t="shared" si="18"/>
        <v>0.32142857142857145</v>
      </c>
    </row>
    <row r="168" spans="1:22" x14ac:dyDescent="0.2">
      <c r="B168">
        <v>4</v>
      </c>
      <c r="C168">
        <f>SUM('Issue Statistics'!U165:U200)</f>
        <v>43</v>
      </c>
      <c r="D168">
        <f>COUNT('Issue Statistics'!U165:U200)</f>
        <v>20</v>
      </c>
      <c r="E168">
        <f>COUNT('Issue Statistics'!Y165:Y200)</f>
        <v>10</v>
      </c>
      <c r="F168">
        <f>COUNT('Issue Statistics'!Z165:Z200)</f>
        <v>2</v>
      </c>
      <c r="G168">
        <f>COUNT('Issue Statistics'!AA165:AA200)</f>
        <v>2</v>
      </c>
      <c r="H168">
        <f>SUM('Issue Statistics'!Y165:Y200)</f>
        <v>11</v>
      </c>
      <c r="I168">
        <f>SUM('Issue Statistics'!Z165:Z200)</f>
        <v>2</v>
      </c>
      <c r="S168">
        <f t="shared" si="16"/>
        <v>0.5</v>
      </c>
      <c r="T168">
        <f t="shared" si="17"/>
        <v>0.6</v>
      </c>
      <c r="U168">
        <f t="shared" si="19"/>
        <v>0.2558139534883721</v>
      </c>
      <c r="V168">
        <f t="shared" si="18"/>
        <v>0.30232558139534882</v>
      </c>
    </row>
    <row r="169" spans="1:22" x14ac:dyDescent="0.2">
      <c r="B169">
        <v>3</v>
      </c>
      <c r="C169">
        <f>SUM('Issue Statistics'!AE165:AE200)</f>
        <v>57</v>
      </c>
      <c r="D169">
        <f>COUNT('Issue Statistics'!AE165:AE200)</f>
        <v>23</v>
      </c>
      <c r="E169">
        <f>COUNT('Issue Statistics'!AI165:AI200)</f>
        <v>10</v>
      </c>
      <c r="F169">
        <f>COUNT('Issue Statistics'!AJ165:AJ200)</f>
        <v>1</v>
      </c>
      <c r="G169">
        <f>COUNT('Issue Statistics'!AK165:AK200)</f>
        <v>1</v>
      </c>
      <c r="H169">
        <f>SUM('Issue Statistics'!AI165:AI200)</f>
        <v>10</v>
      </c>
      <c r="I169">
        <f>SUM('Issue Statistics'!AJ165:AJ200)</f>
        <v>1</v>
      </c>
      <c r="S169">
        <f t="shared" si="16"/>
        <v>0.43478260869565216</v>
      </c>
      <c r="T169">
        <f t="shared" si="17"/>
        <v>0.47826086956521741</v>
      </c>
      <c r="U169">
        <f t="shared" si="19"/>
        <v>0.17543859649122806</v>
      </c>
      <c r="V169">
        <f t="shared" si="18"/>
        <v>0.19298245614035087</v>
      </c>
    </row>
    <row r="170" spans="1:22" x14ac:dyDescent="0.2">
      <c r="B170">
        <v>2</v>
      </c>
      <c r="C170">
        <f>SUM('Issue Statistics'!AM165:AM200)</f>
        <v>55</v>
      </c>
      <c r="D170">
        <f>COUNT('Issue Statistics'!AM165:AM200)</f>
        <v>24</v>
      </c>
      <c r="E170">
        <f>COUNT('Issue Statistics'!AQ165:AQ200)</f>
        <v>8</v>
      </c>
      <c r="F170">
        <f>COUNT('Issue Statistics'!AR165:AR200)</f>
        <v>1</v>
      </c>
      <c r="G170">
        <f>COUNT('Issue Statistics'!AS165:AS200)</f>
        <v>1</v>
      </c>
      <c r="H170">
        <f>SUM('Issue Statistics'!AQ165:AQ200)</f>
        <v>8</v>
      </c>
      <c r="I170">
        <f>SUM('Issue Statistics'!AR165:AR200)</f>
        <v>1</v>
      </c>
      <c r="S170">
        <f t="shared" si="16"/>
        <v>0.33333333333333331</v>
      </c>
      <c r="T170">
        <f t="shared" si="17"/>
        <v>0.375</v>
      </c>
      <c r="U170">
        <f t="shared" si="19"/>
        <v>0.14545454545454545</v>
      </c>
      <c r="V170">
        <f t="shared" si="18"/>
        <v>0.16363636363636364</v>
      </c>
    </row>
    <row r="171" spans="1:22" x14ac:dyDescent="0.2">
      <c r="B171">
        <v>1</v>
      </c>
      <c r="C171">
        <f>SUM('Issue Statistics'!AU165:AU200)</f>
        <v>53</v>
      </c>
      <c r="D171">
        <f>COUNT('Issue Statistics'!AU165:AU200)</f>
        <v>23</v>
      </c>
      <c r="E171">
        <f>COUNT('Issue Statistics'!AY165:AY200)</f>
        <v>9</v>
      </c>
      <c r="F171">
        <f>COUNT('Issue Statistics'!AZ165:AZ200)</f>
        <v>2</v>
      </c>
      <c r="G171">
        <f>COUNT('Issue Statistics'!BA165:BA200)</f>
        <v>0</v>
      </c>
      <c r="H171">
        <f>SUM('Issue Statistics'!AY165:AY200)</f>
        <v>10</v>
      </c>
      <c r="I171">
        <f>SUM('Issue Statistics'!AZ165:AZ200)</f>
        <v>2</v>
      </c>
      <c r="S171">
        <f t="shared" si="16"/>
        <v>0.39130434782608697</v>
      </c>
      <c r="T171">
        <f t="shared" si="17"/>
        <v>0.47826086956521741</v>
      </c>
      <c r="U171">
        <f t="shared" si="19"/>
        <v>0.18867924528301888</v>
      </c>
      <c r="V171">
        <f t="shared" si="18"/>
        <v>0.22641509433962265</v>
      </c>
    </row>
    <row r="205" spans="1:22" x14ac:dyDescent="0.2">
      <c r="A205">
        <v>39</v>
      </c>
      <c r="S205" s="1">
        <f>SUM(E206:E211)/SUM(D206:D211)</f>
        <v>0.2807017543859649</v>
      </c>
      <c r="T205" s="1">
        <f>SUM(E206:F211)/SUM(D206:D211)</f>
        <v>0.35087719298245612</v>
      </c>
      <c r="U205" s="1">
        <f>SUM(H206:H211)/SUM(C206:C211)</f>
        <v>0.1348314606741573</v>
      </c>
      <c r="V205" s="1">
        <f>SUM(H206:I211)/SUM(C206:C211)</f>
        <v>0.16479400749063669</v>
      </c>
    </row>
    <row r="206" spans="1:22" x14ac:dyDescent="0.2">
      <c r="B206">
        <v>6</v>
      </c>
      <c r="C206">
        <f>SUM('Issue Statistics'!A205:A240)</f>
        <v>45</v>
      </c>
      <c r="D206">
        <f>COUNT('Issue Statistics'!A205:A240)</f>
        <v>20</v>
      </c>
      <c r="E206">
        <f>COUNT('Issue Statistics'!E205:E240)</f>
        <v>6</v>
      </c>
      <c r="F206">
        <f>COUNT('Issue Statistics'!F205:F240)</f>
        <v>1</v>
      </c>
      <c r="G206">
        <f>COUNT('Issue Statistics'!G205:G240)</f>
        <v>2</v>
      </c>
      <c r="H206">
        <f>SUM('Issue Statistics'!E205:E240)</f>
        <v>6</v>
      </c>
      <c r="I206">
        <f>SUM('Issue Statistics'!F205:F240)</f>
        <v>1</v>
      </c>
      <c r="S206">
        <f t="shared" ref="S206:S211" si="20">E206/D206</f>
        <v>0.3</v>
      </c>
      <c r="T206">
        <f t="shared" ref="T206:T211" si="21">(E206+F206)/D206</f>
        <v>0.35</v>
      </c>
      <c r="U206">
        <f>H206/C206</f>
        <v>0.13333333333333333</v>
      </c>
      <c r="V206">
        <f t="shared" ref="V206:V211" si="22">(H206+I206)/C206</f>
        <v>0.15555555555555556</v>
      </c>
    </row>
    <row r="207" spans="1:22" x14ac:dyDescent="0.2">
      <c r="B207">
        <v>5</v>
      </c>
      <c r="C207">
        <f>SUM('Issue Statistics'!K205:K240)</f>
        <v>47</v>
      </c>
      <c r="D207">
        <f>COUNT('Issue Statistics'!K205:K240)</f>
        <v>21</v>
      </c>
      <c r="E207">
        <f>COUNT('Issue Statistics'!O205:O240)</f>
        <v>5</v>
      </c>
      <c r="F207">
        <f>COUNT('Issue Statistics'!P205:P240)</f>
        <v>2</v>
      </c>
      <c r="G207">
        <f>COUNT('Issue Statistics'!Q205:Q240)</f>
        <v>1</v>
      </c>
      <c r="H207">
        <f>SUM('Issue Statistics'!O205:O240)</f>
        <v>7</v>
      </c>
      <c r="I207">
        <f>SUM('Issue Statistics'!P205:P240)</f>
        <v>2</v>
      </c>
      <c r="S207">
        <f t="shared" si="20"/>
        <v>0.23809523809523808</v>
      </c>
      <c r="T207">
        <f t="shared" si="21"/>
        <v>0.33333333333333331</v>
      </c>
      <c r="U207">
        <f t="shared" ref="U207:U211" si="23">H207/C207</f>
        <v>0.14893617021276595</v>
      </c>
      <c r="V207">
        <f t="shared" si="22"/>
        <v>0.19148936170212766</v>
      </c>
    </row>
    <row r="208" spans="1:22" x14ac:dyDescent="0.2">
      <c r="B208">
        <v>4</v>
      </c>
      <c r="C208">
        <f>SUM('Issue Statistics'!U205:U240)</f>
        <v>34</v>
      </c>
      <c r="D208">
        <f>COUNT('Issue Statistics'!U205:U240)</f>
        <v>13</v>
      </c>
      <c r="E208">
        <f>COUNT('Issue Statistics'!Y205:Y240)</f>
        <v>4</v>
      </c>
      <c r="F208">
        <f>COUNT('Issue Statistics'!Z205:Z240)</f>
        <v>0</v>
      </c>
      <c r="G208">
        <f>COUNT('Issue Statistics'!AA205:AA240)</f>
        <v>2</v>
      </c>
      <c r="H208">
        <f>SUM('Issue Statistics'!Y205:Y240)</f>
        <v>4</v>
      </c>
      <c r="I208">
        <f>SUM('Issue Statistics'!Z205:Z240)</f>
        <v>0</v>
      </c>
      <c r="S208">
        <f t="shared" si="20"/>
        <v>0.30769230769230771</v>
      </c>
      <c r="T208">
        <f t="shared" si="21"/>
        <v>0.30769230769230771</v>
      </c>
      <c r="U208">
        <f t="shared" si="23"/>
        <v>0.11764705882352941</v>
      </c>
      <c r="V208">
        <f t="shared" si="22"/>
        <v>0.11764705882352941</v>
      </c>
    </row>
    <row r="209" spans="2:22" x14ac:dyDescent="0.2">
      <c r="B209">
        <v>3</v>
      </c>
      <c r="C209">
        <f>SUM('Issue Statistics'!AE205:AE240)</f>
        <v>40</v>
      </c>
      <c r="D209">
        <f>COUNT('Issue Statistics'!AE205:AE240)</f>
        <v>17</v>
      </c>
      <c r="E209">
        <f>COUNT('Issue Statistics'!AI205:AI240)</f>
        <v>4</v>
      </c>
      <c r="F209">
        <f>COUNT('Issue Statistics'!AJ205:AJ240)</f>
        <v>2</v>
      </c>
      <c r="G209">
        <f>COUNT('Issue Statistics'!AK205:AK240)</f>
        <v>0</v>
      </c>
      <c r="H209">
        <f>SUM('Issue Statistics'!AI205:AI240)</f>
        <v>5</v>
      </c>
      <c r="I209">
        <f>SUM('Issue Statistics'!AJ205:AJ240)</f>
        <v>2</v>
      </c>
      <c r="S209">
        <f t="shared" si="20"/>
        <v>0.23529411764705882</v>
      </c>
      <c r="T209">
        <f t="shared" si="21"/>
        <v>0.35294117647058826</v>
      </c>
      <c r="U209">
        <f t="shared" si="23"/>
        <v>0.125</v>
      </c>
      <c r="V209">
        <f t="shared" si="22"/>
        <v>0.17499999999999999</v>
      </c>
    </row>
    <row r="210" spans="2:22" x14ac:dyDescent="0.2">
      <c r="B210">
        <v>2</v>
      </c>
      <c r="C210">
        <f>SUM('Issue Statistics'!AM205:AM240)</f>
        <v>51</v>
      </c>
      <c r="D210">
        <f>COUNT('Issue Statistics'!AM205:AM240)</f>
        <v>22</v>
      </c>
      <c r="E210">
        <f>COUNT('Issue Statistics'!AQ205:AQ240)</f>
        <v>10</v>
      </c>
      <c r="F210">
        <f>COUNT('Issue Statistics'!AR205:AR240)</f>
        <v>1</v>
      </c>
      <c r="G210">
        <f>COUNT('Issue Statistics'!AS205:AS240)</f>
        <v>0</v>
      </c>
      <c r="H210">
        <f>SUM('Issue Statistics'!AQ205:AQ240)</f>
        <v>11</v>
      </c>
      <c r="I210">
        <f>SUM('Issue Statistics'!AR205:AR240)</f>
        <v>1</v>
      </c>
      <c r="S210">
        <f t="shared" si="20"/>
        <v>0.45454545454545453</v>
      </c>
      <c r="T210">
        <f t="shared" si="21"/>
        <v>0.5</v>
      </c>
      <c r="U210">
        <f t="shared" si="23"/>
        <v>0.21568627450980393</v>
      </c>
      <c r="V210">
        <f t="shared" si="22"/>
        <v>0.23529411764705882</v>
      </c>
    </row>
    <row r="211" spans="2:22" x14ac:dyDescent="0.2">
      <c r="B211">
        <v>1</v>
      </c>
      <c r="C211">
        <f>SUM('Issue Statistics'!AU205:AU240)</f>
        <v>50</v>
      </c>
      <c r="D211">
        <f>COUNT('Issue Statistics'!AU205:AU240)</f>
        <v>21</v>
      </c>
      <c r="E211">
        <f>COUNT('Issue Statistics'!AY205:AY240)</f>
        <v>3</v>
      </c>
      <c r="F211">
        <f>COUNT('Issue Statistics'!AZ205:AZ240)</f>
        <v>2</v>
      </c>
      <c r="G211">
        <f>COUNT('Issue Statistics'!BA205:BA240)</f>
        <v>1</v>
      </c>
      <c r="H211">
        <f>SUM('Issue Statistics'!AY205:AY240)</f>
        <v>3</v>
      </c>
      <c r="I211">
        <f>SUM('Issue Statistics'!AZ205:AZ240)</f>
        <v>2</v>
      </c>
      <c r="S211">
        <f t="shared" si="20"/>
        <v>0.14285714285714285</v>
      </c>
      <c r="T211">
        <f t="shared" si="21"/>
        <v>0.23809523809523808</v>
      </c>
      <c r="U211">
        <f t="shared" si="23"/>
        <v>0.06</v>
      </c>
      <c r="V211">
        <f t="shared" si="22"/>
        <v>0.1</v>
      </c>
    </row>
    <row r="245" spans="1:22" x14ac:dyDescent="0.2">
      <c r="A245">
        <v>38</v>
      </c>
      <c r="S245" s="1">
        <f>SUM(E246:E251)/SUM(D246:D251)</f>
        <v>0.33064516129032256</v>
      </c>
      <c r="T245" s="1">
        <f>SUM(E246:F251)/SUM(D246:D251)</f>
        <v>0.39516129032258063</v>
      </c>
      <c r="U245" s="1">
        <f>SUM(H246:H251)/SUM(C246:C251)</f>
        <v>0.17843866171003717</v>
      </c>
      <c r="V245" s="1">
        <f>SUM(H246:I251)/SUM(C246:C251)</f>
        <v>0.20817843866171004</v>
      </c>
    </row>
    <row r="246" spans="1:22" x14ac:dyDescent="0.2">
      <c r="B246">
        <v>6</v>
      </c>
      <c r="C246">
        <f>SUM('Issue Statistics'!A245:A280)</f>
        <v>52</v>
      </c>
      <c r="D246">
        <f>COUNT('Issue Statistics'!A245:A280)</f>
        <v>22</v>
      </c>
      <c r="E246">
        <f>COUNT('Issue Statistics'!E245:E280)</f>
        <v>11</v>
      </c>
      <c r="F246">
        <f>COUNT('Issue Statistics'!F245:F280)</f>
        <v>1</v>
      </c>
      <c r="G246">
        <f>COUNT('Issue Statistics'!G245:G280)</f>
        <v>0</v>
      </c>
      <c r="H246">
        <f>SUM('Issue Statistics'!E245:E280)</f>
        <v>13</v>
      </c>
      <c r="I246">
        <f>SUM('Issue Statistics'!F245:F280)</f>
        <v>1</v>
      </c>
      <c r="S246">
        <f t="shared" ref="S246:S251" si="24">E246/D246</f>
        <v>0.5</v>
      </c>
      <c r="T246">
        <f t="shared" ref="T246:T251" si="25">(E246+F246)/D246</f>
        <v>0.54545454545454541</v>
      </c>
      <c r="U246">
        <f>H246/C246</f>
        <v>0.25</v>
      </c>
      <c r="V246">
        <f t="shared" ref="V246:V251" si="26">(H246+I246)/C246</f>
        <v>0.26923076923076922</v>
      </c>
    </row>
    <row r="247" spans="1:22" x14ac:dyDescent="0.2">
      <c r="B247">
        <v>5</v>
      </c>
      <c r="C247">
        <f>SUM('Issue Statistics'!K245:K280)</f>
        <v>41</v>
      </c>
      <c r="D247">
        <f>COUNT('Issue Statistics'!K245:K280)</f>
        <v>19</v>
      </c>
      <c r="E247">
        <f>COUNT('Issue Statistics'!O245:O280)</f>
        <v>7</v>
      </c>
      <c r="F247">
        <f>COUNT('Issue Statistics'!P245:P280)</f>
        <v>3</v>
      </c>
      <c r="G247">
        <f>COUNT('Issue Statistics'!Q245:Q280)</f>
        <v>2</v>
      </c>
      <c r="H247">
        <f>SUM('Issue Statistics'!O245:O280)</f>
        <v>7</v>
      </c>
      <c r="I247">
        <f>SUM('Issue Statistics'!P245:P280)</f>
        <v>3</v>
      </c>
      <c r="S247">
        <f t="shared" si="24"/>
        <v>0.36842105263157893</v>
      </c>
      <c r="T247">
        <f t="shared" si="25"/>
        <v>0.52631578947368418</v>
      </c>
      <c r="U247">
        <f t="shared" ref="U247:U251" si="27">H247/C247</f>
        <v>0.17073170731707318</v>
      </c>
      <c r="V247">
        <f t="shared" si="26"/>
        <v>0.24390243902439024</v>
      </c>
    </row>
    <row r="248" spans="1:22" x14ac:dyDescent="0.2">
      <c r="B248">
        <v>4</v>
      </c>
      <c r="C248">
        <f>SUM('Issue Statistics'!U245:U280)</f>
        <v>48</v>
      </c>
      <c r="D248">
        <f>COUNT('Issue Statistics'!U245:U280)</f>
        <v>20</v>
      </c>
      <c r="E248">
        <f>COUNT('Issue Statistics'!Y245:Y280)</f>
        <v>6</v>
      </c>
      <c r="F248">
        <f>COUNT('Issue Statistics'!Z245:Z280)</f>
        <v>0</v>
      </c>
      <c r="G248">
        <f>COUNT('Issue Statistics'!AA245:AA280)</f>
        <v>1</v>
      </c>
      <c r="H248">
        <f>SUM('Issue Statistics'!Y245:Y280)</f>
        <v>11</v>
      </c>
      <c r="I248">
        <f>SUM('Issue Statistics'!Z245:Z280)</f>
        <v>0</v>
      </c>
      <c r="S248">
        <f t="shared" si="24"/>
        <v>0.3</v>
      </c>
      <c r="T248">
        <f t="shared" si="25"/>
        <v>0.3</v>
      </c>
      <c r="U248">
        <f t="shared" si="27"/>
        <v>0.22916666666666666</v>
      </c>
      <c r="V248">
        <f t="shared" si="26"/>
        <v>0.22916666666666666</v>
      </c>
    </row>
    <row r="249" spans="1:22" x14ac:dyDescent="0.2">
      <c r="B249">
        <v>3</v>
      </c>
      <c r="C249">
        <f>SUM('Issue Statistics'!AE245:AE280)</f>
        <v>45</v>
      </c>
      <c r="D249">
        <f>COUNT('Issue Statistics'!AE245:AE280)</f>
        <v>21</v>
      </c>
      <c r="E249">
        <f>COUNT('Issue Statistics'!AI245:AI280)</f>
        <v>6</v>
      </c>
      <c r="F249">
        <f>COUNT('Issue Statistics'!AJ245:AJ280)</f>
        <v>1</v>
      </c>
      <c r="G249">
        <f>COUNT('Issue Statistics'!AK245:AK280)</f>
        <v>0</v>
      </c>
      <c r="H249">
        <f>SUM('Issue Statistics'!AI245:AI280)</f>
        <v>6</v>
      </c>
      <c r="I249">
        <f>SUM('Issue Statistics'!AJ245:AJ280)</f>
        <v>1</v>
      </c>
      <c r="S249">
        <f t="shared" si="24"/>
        <v>0.2857142857142857</v>
      </c>
      <c r="T249">
        <f t="shared" si="25"/>
        <v>0.33333333333333331</v>
      </c>
      <c r="U249">
        <f t="shared" si="27"/>
        <v>0.13333333333333333</v>
      </c>
      <c r="V249">
        <f t="shared" si="26"/>
        <v>0.15555555555555556</v>
      </c>
    </row>
    <row r="250" spans="1:22" x14ac:dyDescent="0.2">
      <c r="B250">
        <v>2</v>
      </c>
      <c r="C250">
        <f>SUM('Issue Statistics'!AM245:AM280)</f>
        <v>46</v>
      </c>
      <c r="D250">
        <f>COUNT('Issue Statistics'!AM245:AM280)</f>
        <v>24</v>
      </c>
      <c r="E250">
        <f>COUNT('Issue Statistics'!AQ245:AQ280)</f>
        <v>6</v>
      </c>
      <c r="F250">
        <f>COUNT('Issue Statistics'!AR245:AR280)</f>
        <v>3</v>
      </c>
      <c r="G250">
        <f>COUNT('Issue Statistics'!AS245:AS280)</f>
        <v>0</v>
      </c>
      <c r="H250">
        <f>SUM('Issue Statistics'!AQ245:AQ280)</f>
        <v>6</v>
      </c>
      <c r="I250">
        <f>SUM('Issue Statistics'!AR245:AR280)</f>
        <v>3</v>
      </c>
      <c r="S250">
        <f t="shared" si="24"/>
        <v>0.25</v>
      </c>
      <c r="T250">
        <f t="shared" si="25"/>
        <v>0.375</v>
      </c>
      <c r="U250">
        <f t="shared" si="27"/>
        <v>0.13043478260869565</v>
      </c>
      <c r="V250">
        <f t="shared" si="26"/>
        <v>0.19565217391304349</v>
      </c>
    </row>
    <row r="251" spans="1:22" x14ac:dyDescent="0.2">
      <c r="B251">
        <v>1</v>
      </c>
      <c r="C251">
        <f>SUM('Issue Statistics'!AU245:AU280)</f>
        <v>37</v>
      </c>
      <c r="D251">
        <f>COUNT('Issue Statistics'!AU245:AU280)</f>
        <v>18</v>
      </c>
      <c r="E251">
        <f>COUNT('Issue Statistics'!AY245:AY280)</f>
        <v>5</v>
      </c>
      <c r="F251">
        <f>COUNT('Issue Statistics'!AZ245:AZ280)</f>
        <v>0</v>
      </c>
      <c r="G251">
        <f>COUNT('Issue Statistics'!BA245:BA280)</f>
        <v>1</v>
      </c>
      <c r="H251">
        <f>SUM('Issue Statistics'!AY245:AY280)</f>
        <v>5</v>
      </c>
      <c r="I251">
        <f>SUM('Issue Statistics'!AZ245:AZ280)</f>
        <v>0</v>
      </c>
      <c r="S251">
        <f t="shared" si="24"/>
        <v>0.27777777777777779</v>
      </c>
      <c r="T251">
        <f t="shared" si="25"/>
        <v>0.27777777777777779</v>
      </c>
      <c r="U251">
        <f t="shared" si="27"/>
        <v>0.13513513513513514</v>
      </c>
      <c r="V251">
        <f t="shared" si="26"/>
        <v>0.13513513513513514</v>
      </c>
    </row>
    <row r="285" spans="1:22" x14ac:dyDescent="0.2">
      <c r="A285">
        <v>37</v>
      </c>
      <c r="S285" s="1">
        <f>SUM(E286:E291)/SUM(D286:D291)</f>
        <v>0.26530612244897961</v>
      </c>
      <c r="T285" s="1">
        <f>SUM(E286:F291)/SUM(D286:D291)</f>
        <v>0.34693877551020408</v>
      </c>
      <c r="U285" s="1">
        <f>SUM(H286:H291)/SUM(C286:C291)</f>
        <v>0.12865497076023391</v>
      </c>
      <c r="V285" s="1">
        <f>SUM(H286:I291)/SUM(C286:C291)</f>
        <v>0.16374269005847952</v>
      </c>
    </row>
    <row r="286" spans="1:22" x14ac:dyDescent="0.2">
      <c r="B286">
        <v>6</v>
      </c>
      <c r="C286">
        <f>SUM('Issue Statistics'!A285:A326)</f>
        <v>104</v>
      </c>
      <c r="D286">
        <f>COUNT('Issue Statistics'!A285:A326)</f>
        <v>42</v>
      </c>
      <c r="E286">
        <f>COUNT('Issue Statistics'!E285:E326)</f>
        <v>9</v>
      </c>
      <c r="F286">
        <f>COUNT('Issue Statistics'!F285:F326)</f>
        <v>5</v>
      </c>
      <c r="G286">
        <f>COUNT('Issue Statistics'!G285:G326)</f>
        <v>0</v>
      </c>
      <c r="H286">
        <f>SUM('Issue Statistics'!E285:E326)</f>
        <v>11</v>
      </c>
      <c r="I286">
        <f>SUM('Issue Statistics'!F285:F326)</f>
        <v>5</v>
      </c>
      <c r="S286">
        <f t="shared" ref="S286:S291" si="28">E286/D286</f>
        <v>0.21428571428571427</v>
      </c>
      <c r="T286">
        <f t="shared" ref="T286:T291" si="29">(E286+F286)/D286</f>
        <v>0.33333333333333331</v>
      </c>
      <c r="U286">
        <f>H286/C286</f>
        <v>0.10576923076923077</v>
      </c>
      <c r="V286">
        <f t="shared" ref="V286:V291" si="30">(H286+I286)/C286</f>
        <v>0.15384615384615385</v>
      </c>
    </row>
    <row r="287" spans="1:22" x14ac:dyDescent="0.2">
      <c r="B287">
        <v>5</v>
      </c>
      <c r="C287">
        <f>SUM('Issue Statistics'!K285:K326)</f>
        <v>73</v>
      </c>
      <c r="D287">
        <f>COUNT('Issue Statistics'!K285:K320)</f>
        <v>35</v>
      </c>
      <c r="E287">
        <f>COUNT('Issue Statistics'!O285:O320)</f>
        <v>8</v>
      </c>
      <c r="F287">
        <f>COUNT('Issue Statistics'!P285:P320)</f>
        <v>3</v>
      </c>
      <c r="G287">
        <f>COUNT('Issue Statistics'!Q285:Q320)</f>
        <v>2</v>
      </c>
      <c r="H287">
        <f>SUM('Issue Statistics'!O285:O320)</f>
        <v>8</v>
      </c>
      <c r="I287">
        <f>SUM('Issue Statistics'!P285:P320)</f>
        <v>3</v>
      </c>
      <c r="S287">
        <f t="shared" si="28"/>
        <v>0.22857142857142856</v>
      </c>
      <c r="T287">
        <f t="shared" si="29"/>
        <v>0.31428571428571428</v>
      </c>
      <c r="U287">
        <f t="shared" ref="U287:U291" si="31">H287/C287</f>
        <v>0.1095890410958904</v>
      </c>
      <c r="V287">
        <f t="shared" si="30"/>
        <v>0.15068493150684931</v>
      </c>
    </row>
    <row r="288" spans="1:22" x14ac:dyDescent="0.2">
      <c r="B288">
        <v>4</v>
      </c>
      <c r="C288">
        <f>SUM('Issue Statistics'!U285:U326)</f>
        <v>34</v>
      </c>
      <c r="D288">
        <f>COUNT('Issue Statistics'!U285:U320)</f>
        <v>14</v>
      </c>
      <c r="E288">
        <f>COUNT('Issue Statistics'!Y285:Y320)</f>
        <v>3</v>
      </c>
      <c r="F288">
        <f>COUNT('Issue Statistics'!Z285:Z320)</f>
        <v>0</v>
      </c>
      <c r="G288">
        <f>COUNT('Issue Statistics'!AA285:AA320)</f>
        <v>0</v>
      </c>
      <c r="H288">
        <f>SUM('Issue Statistics'!Y285:Y320)</f>
        <v>4</v>
      </c>
      <c r="I288">
        <f>SUM('Issue Statistics'!Z285:Z320)</f>
        <v>0</v>
      </c>
      <c r="S288">
        <f t="shared" si="28"/>
        <v>0.21428571428571427</v>
      </c>
      <c r="T288">
        <f t="shared" si="29"/>
        <v>0.21428571428571427</v>
      </c>
      <c r="U288">
        <f t="shared" si="31"/>
        <v>0.11764705882352941</v>
      </c>
      <c r="V288">
        <f t="shared" si="30"/>
        <v>0.11764705882352941</v>
      </c>
    </row>
    <row r="289" spans="2:22" x14ac:dyDescent="0.2">
      <c r="B289">
        <v>3</v>
      </c>
      <c r="C289">
        <f>SUM('Issue Statistics'!AE285:AE320)</f>
        <v>41</v>
      </c>
      <c r="D289">
        <f>COUNT('Issue Statistics'!AE285:AE320)</f>
        <v>17</v>
      </c>
      <c r="E289">
        <f>COUNT('Issue Statistics'!AI285:AI320)</f>
        <v>6</v>
      </c>
      <c r="F289">
        <f>COUNT('Issue Statistics'!AJ285:AJ320)</f>
        <v>1</v>
      </c>
      <c r="G289">
        <f>COUNT('Issue Statistics'!AK285:AK320)</f>
        <v>0</v>
      </c>
      <c r="H289">
        <f>SUM('Issue Statistics'!AI285:AI320)</f>
        <v>7</v>
      </c>
      <c r="I289">
        <f>SUM('Issue Statistics'!AJ285:AJ320)</f>
        <v>1</v>
      </c>
      <c r="S289">
        <f t="shared" si="28"/>
        <v>0.35294117647058826</v>
      </c>
      <c r="T289">
        <f t="shared" si="29"/>
        <v>0.41176470588235292</v>
      </c>
      <c r="U289">
        <f t="shared" si="31"/>
        <v>0.17073170731707318</v>
      </c>
      <c r="V289">
        <f t="shared" si="30"/>
        <v>0.1951219512195122</v>
      </c>
    </row>
    <row r="290" spans="2:22" x14ac:dyDescent="0.2">
      <c r="B290">
        <v>2</v>
      </c>
      <c r="C290">
        <f>SUM('Issue Statistics'!AM285:AM320)</f>
        <v>44</v>
      </c>
      <c r="D290">
        <f>COUNT('Issue Statistics'!AM285:AM320)</f>
        <v>19</v>
      </c>
      <c r="E290">
        <f>COUNT('Issue Statistics'!AQ285:AQ320)</f>
        <v>6</v>
      </c>
      <c r="F290">
        <f>COUNT('Issue Statistics'!AR285:AR320)</f>
        <v>0</v>
      </c>
      <c r="G290">
        <f>COUNT('Issue Statistics'!AS285:AS320)</f>
        <v>0</v>
      </c>
      <c r="H290">
        <f>SUM('Issue Statistics'!AQ285:AQ320)</f>
        <v>6</v>
      </c>
      <c r="I290">
        <f>SUM('Issue Statistics'!AR285:AR320)</f>
        <v>0</v>
      </c>
      <c r="S290">
        <f t="shared" si="28"/>
        <v>0.31578947368421051</v>
      </c>
      <c r="T290">
        <f t="shared" si="29"/>
        <v>0.31578947368421051</v>
      </c>
      <c r="U290">
        <f t="shared" si="31"/>
        <v>0.13636363636363635</v>
      </c>
      <c r="V290">
        <f t="shared" si="30"/>
        <v>0.13636363636363635</v>
      </c>
    </row>
    <row r="291" spans="2:22" x14ac:dyDescent="0.2">
      <c r="B291">
        <v>1</v>
      </c>
      <c r="C291">
        <f>SUM('Issue Statistics'!AU285:AU320)</f>
        <v>46</v>
      </c>
      <c r="D291">
        <f>COUNT('Issue Statistics'!AU285:AU320)</f>
        <v>20</v>
      </c>
      <c r="E291">
        <f>COUNT('Issue Statistics'!AY285:AY320)</f>
        <v>7</v>
      </c>
      <c r="F291">
        <f>COUNT('Issue Statistics'!AZ285:AZ320)</f>
        <v>3</v>
      </c>
      <c r="G291">
        <f>COUNT('Issue Statistics'!BA285:BA320)</f>
        <v>0</v>
      </c>
      <c r="H291">
        <f>SUM('Issue Statistics'!AY285:AY320)</f>
        <v>8</v>
      </c>
      <c r="I291">
        <f>SUM('Issue Statistics'!AZ285:AZ320)</f>
        <v>3</v>
      </c>
      <c r="S291">
        <f t="shared" si="28"/>
        <v>0.35</v>
      </c>
      <c r="T291">
        <f t="shared" si="29"/>
        <v>0.5</v>
      </c>
      <c r="U291">
        <f t="shared" si="31"/>
        <v>0.17391304347826086</v>
      </c>
      <c r="V291">
        <f t="shared" si="30"/>
        <v>0.2391304347826087</v>
      </c>
    </row>
    <row r="335" spans="1:22" x14ac:dyDescent="0.2">
      <c r="A335">
        <v>36</v>
      </c>
      <c r="S335" s="1">
        <f>SUM(E336:E341)/SUM(D336:D341)</f>
        <v>0.42452830188679247</v>
      </c>
      <c r="T335" s="1">
        <f>SUM(E336:F341)/SUM(D336:D341)</f>
        <v>0.48113207547169812</v>
      </c>
      <c r="U335" s="1">
        <f>SUM(H336:H341)/SUM(C336:C341)</f>
        <v>0.20940170940170941</v>
      </c>
      <c r="V335" s="1">
        <f>SUM(H336:I341)/SUM(C336:C341)</f>
        <v>0.23504273504273504</v>
      </c>
    </row>
    <row r="336" spans="1:22" x14ac:dyDescent="0.2">
      <c r="B336">
        <v>6</v>
      </c>
      <c r="C336">
        <f>SUM('Issue Statistics'!A335:A370)</f>
        <v>21</v>
      </c>
      <c r="D336">
        <f>COUNT('Issue Statistics'!A335:A370)</f>
        <v>11</v>
      </c>
      <c r="E336">
        <f>COUNT('Issue Statistics'!E335:E370)</f>
        <v>3</v>
      </c>
      <c r="F336">
        <f>COUNT('Issue Statistics'!F335:F370)</f>
        <v>0</v>
      </c>
      <c r="G336">
        <f>COUNT('Issue Statistics'!G335:G370)</f>
        <v>0</v>
      </c>
      <c r="H336">
        <f>SUM('Issue Statistics'!E335:E370)</f>
        <v>3</v>
      </c>
      <c r="I336">
        <f>SUM('Issue Statistics'!F335:F370)</f>
        <v>0</v>
      </c>
      <c r="S336">
        <f t="shared" ref="S336:S341" si="32">E336/D336</f>
        <v>0.27272727272727271</v>
      </c>
      <c r="T336">
        <f t="shared" ref="T336:T341" si="33">(E336+F336)/D336</f>
        <v>0.27272727272727271</v>
      </c>
      <c r="U336">
        <f>H336/C336</f>
        <v>0.14285714285714285</v>
      </c>
      <c r="V336">
        <f t="shared" ref="V336:V341" si="34">(H336+I336)/C336</f>
        <v>0.14285714285714285</v>
      </c>
    </row>
    <row r="337" spans="2:22" x14ac:dyDescent="0.2">
      <c r="B337">
        <v>5</v>
      </c>
      <c r="C337">
        <f>SUM('Issue Statistics'!K335:K370)</f>
        <v>48</v>
      </c>
      <c r="D337">
        <f>COUNT('Issue Statistics'!K335:K370)</f>
        <v>20</v>
      </c>
      <c r="E337">
        <f>COUNT('Issue Statistics'!O335:O370)</f>
        <v>12</v>
      </c>
      <c r="F337">
        <f>COUNT('Issue Statistics'!P335:P370)</f>
        <v>0</v>
      </c>
      <c r="G337">
        <f>COUNT('Issue Statistics'!Q335:Q370)</f>
        <v>0</v>
      </c>
      <c r="H337">
        <f>SUM('Issue Statistics'!O335:O370)</f>
        <v>15</v>
      </c>
      <c r="I337">
        <f>SUM('Issue Statistics'!P335:P370)</f>
        <v>0</v>
      </c>
      <c r="S337">
        <f t="shared" si="32"/>
        <v>0.6</v>
      </c>
      <c r="T337">
        <f t="shared" si="33"/>
        <v>0.6</v>
      </c>
      <c r="U337">
        <f t="shared" ref="U337:U341" si="35">H337/C337</f>
        <v>0.3125</v>
      </c>
      <c r="V337">
        <f t="shared" si="34"/>
        <v>0.3125</v>
      </c>
    </row>
    <row r="338" spans="2:22" x14ac:dyDescent="0.2">
      <c r="B338">
        <v>4</v>
      </c>
      <c r="C338">
        <f>SUM('Issue Statistics'!U335:U370)</f>
        <v>41</v>
      </c>
      <c r="D338">
        <f>COUNT('Issue Statistics'!U335:U370)</f>
        <v>19</v>
      </c>
      <c r="E338">
        <f>COUNT('Issue Statistics'!Y335:Y370)</f>
        <v>10</v>
      </c>
      <c r="F338">
        <f>COUNT('Issue Statistics'!Z335:Z370)</f>
        <v>1</v>
      </c>
      <c r="G338">
        <f>COUNT('Issue Statistics'!AA335:AA370)</f>
        <v>1</v>
      </c>
      <c r="H338">
        <f>SUM('Issue Statistics'!Y335:Y370)</f>
        <v>10</v>
      </c>
      <c r="I338">
        <f>SUM('Issue Statistics'!Z335:Z370)</f>
        <v>1</v>
      </c>
      <c r="S338">
        <f t="shared" si="32"/>
        <v>0.52631578947368418</v>
      </c>
      <c r="T338">
        <f t="shared" si="33"/>
        <v>0.57894736842105265</v>
      </c>
      <c r="U338">
        <f t="shared" si="35"/>
        <v>0.24390243902439024</v>
      </c>
      <c r="V338">
        <f t="shared" si="34"/>
        <v>0.26829268292682928</v>
      </c>
    </row>
    <row r="339" spans="2:22" x14ac:dyDescent="0.2">
      <c r="B339">
        <v>3</v>
      </c>
      <c r="C339">
        <f>SUM('Issue Statistics'!AE335:AE370)</f>
        <v>39</v>
      </c>
      <c r="D339">
        <f>COUNT('Issue Statistics'!AE335:AE370)</f>
        <v>18</v>
      </c>
      <c r="E339">
        <f>COUNT('Issue Statistics'!AI335:AI370)</f>
        <v>5</v>
      </c>
      <c r="F339">
        <f>COUNT('Issue Statistics'!AJ335:AJ370)</f>
        <v>0</v>
      </c>
      <c r="G339">
        <f>COUNT('Issue Statistics'!AK335:AK370)</f>
        <v>2</v>
      </c>
      <c r="H339">
        <f>SUM('Issue Statistics'!AI335:AI370)</f>
        <v>5</v>
      </c>
      <c r="I339">
        <f>SUM('Issue Statistics'!AJ335:AJ370)</f>
        <v>0</v>
      </c>
      <c r="S339">
        <f t="shared" si="32"/>
        <v>0.27777777777777779</v>
      </c>
      <c r="T339">
        <f t="shared" si="33"/>
        <v>0.27777777777777779</v>
      </c>
      <c r="U339">
        <f t="shared" si="35"/>
        <v>0.12820512820512819</v>
      </c>
      <c r="V339">
        <f t="shared" si="34"/>
        <v>0.12820512820512819</v>
      </c>
    </row>
    <row r="340" spans="2:22" x14ac:dyDescent="0.2">
      <c r="B340">
        <v>2</v>
      </c>
      <c r="C340">
        <f>SUM('Issue Statistics'!AM335:AM370)</f>
        <v>47</v>
      </c>
      <c r="D340">
        <f>COUNT('Issue Statistics'!AM335:AM370)</f>
        <v>19</v>
      </c>
      <c r="E340">
        <f>COUNT('Issue Statistics'!AQ335:AQ370)</f>
        <v>7</v>
      </c>
      <c r="F340">
        <f>COUNT('Issue Statistics'!AR335:AR370)</f>
        <v>4</v>
      </c>
      <c r="G340">
        <f>COUNT('Issue Statistics'!AS335:AS370)</f>
        <v>0</v>
      </c>
      <c r="H340">
        <f>SUM('Issue Statistics'!AQ335:AQ370)</f>
        <v>8</v>
      </c>
      <c r="I340">
        <f>SUM('Issue Statistics'!AR335:AR370)</f>
        <v>4</v>
      </c>
      <c r="S340">
        <f t="shared" si="32"/>
        <v>0.36842105263157893</v>
      </c>
      <c r="T340">
        <f t="shared" si="33"/>
        <v>0.57894736842105265</v>
      </c>
      <c r="U340">
        <f t="shared" si="35"/>
        <v>0.1702127659574468</v>
      </c>
      <c r="V340">
        <f t="shared" si="34"/>
        <v>0.25531914893617019</v>
      </c>
    </row>
    <row r="341" spans="2:22" x14ac:dyDescent="0.2">
      <c r="B341">
        <v>1</v>
      </c>
      <c r="C341">
        <f>SUM('Issue Statistics'!AU335:AU370)</f>
        <v>38</v>
      </c>
      <c r="D341">
        <f>COUNT('Issue Statistics'!AU335:AU370)</f>
        <v>19</v>
      </c>
      <c r="E341">
        <f>COUNT('Issue Statistics'!AY335:AY370)</f>
        <v>8</v>
      </c>
      <c r="F341">
        <f>COUNT('Issue Statistics'!AZ335:AZ370)</f>
        <v>1</v>
      </c>
      <c r="G341">
        <f>COUNT('Issue Statistics'!BA335:BA370)</f>
        <v>0</v>
      </c>
      <c r="H341">
        <f>SUM('Issue Statistics'!AY335:AY370)</f>
        <v>8</v>
      </c>
      <c r="I341">
        <f>SUM('Issue Statistics'!AZ335:AZ370)</f>
        <v>1</v>
      </c>
      <c r="S341">
        <f t="shared" si="32"/>
        <v>0.42105263157894735</v>
      </c>
      <c r="T341">
        <f t="shared" si="33"/>
        <v>0.47368421052631576</v>
      </c>
      <c r="U341">
        <f t="shared" si="35"/>
        <v>0.21052631578947367</v>
      </c>
      <c r="V341">
        <f t="shared" si="34"/>
        <v>0.23684210526315788</v>
      </c>
    </row>
    <row r="375" spans="1:22" x14ac:dyDescent="0.2">
      <c r="A375">
        <v>35</v>
      </c>
      <c r="S375" s="1">
        <f>SUM(E376:E381)/SUM(D376:D381)</f>
        <v>0.27433628318584069</v>
      </c>
      <c r="T375" s="1">
        <f>SUM(E376:F381)/SUM(D376:D381)</f>
        <v>0.34513274336283184</v>
      </c>
      <c r="U375" s="1">
        <f>SUM(H376:H381)/SUM(C376:C381)</f>
        <v>0.13008130081300814</v>
      </c>
      <c r="V375" s="1">
        <f>SUM(H376:I381)/SUM(C376:C381)</f>
        <v>0.16260162601626016</v>
      </c>
    </row>
    <row r="376" spans="1:22" x14ac:dyDescent="0.2">
      <c r="B376">
        <v>6</v>
      </c>
      <c r="C376">
        <f>SUM('Issue Statistics'!A375:A410)</f>
        <v>52</v>
      </c>
      <c r="D376">
        <f>COUNT('Issue Statistics'!A375:A410)</f>
        <v>24</v>
      </c>
      <c r="E376">
        <f>COUNT('Issue Statistics'!E375:E410)</f>
        <v>9</v>
      </c>
      <c r="F376">
        <f>COUNT('Issue Statistics'!F375:F410)</f>
        <v>1</v>
      </c>
      <c r="G376">
        <f>COUNT('Issue Statistics'!G375:G410)</f>
        <v>0</v>
      </c>
      <c r="H376">
        <f>SUM('Issue Statistics'!E375:E410)</f>
        <v>10</v>
      </c>
      <c r="I376">
        <f>SUM('Issue Statistics'!F375:F410)</f>
        <v>1</v>
      </c>
      <c r="S376">
        <f t="shared" ref="S376:S381" si="36">E376/D376</f>
        <v>0.375</v>
      </c>
      <c r="T376">
        <f t="shared" ref="T376:T381" si="37">(E376+F376)/D376</f>
        <v>0.41666666666666669</v>
      </c>
      <c r="U376">
        <f>H376/C376</f>
        <v>0.19230769230769232</v>
      </c>
      <c r="V376">
        <f t="shared" ref="V376:V381" si="38">(H376+I376)/C376</f>
        <v>0.21153846153846154</v>
      </c>
    </row>
    <row r="377" spans="1:22" x14ac:dyDescent="0.2">
      <c r="B377">
        <v>5</v>
      </c>
      <c r="C377">
        <f>SUM('Issue Statistics'!K375:K410)</f>
        <v>44</v>
      </c>
      <c r="D377">
        <f>COUNT('Issue Statistics'!K375:K410)</f>
        <v>18</v>
      </c>
      <c r="E377">
        <f>COUNT('Issue Statistics'!O375:O410)</f>
        <v>5</v>
      </c>
      <c r="F377">
        <f>COUNT('Issue Statistics'!P375:P410)</f>
        <v>1</v>
      </c>
      <c r="G377">
        <f>COUNT('Issue Statistics'!Q375:Q410)</f>
        <v>0</v>
      </c>
      <c r="H377">
        <f>SUM('Issue Statistics'!O375:O410)</f>
        <v>5</v>
      </c>
      <c r="I377">
        <f>SUM('Issue Statistics'!P375:P410)</f>
        <v>1</v>
      </c>
      <c r="S377">
        <f t="shared" si="36"/>
        <v>0.27777777777777779</v>
      </c>
      <c r="T377">
        <f t="shared" si="37"/>
        <v>0.33333333333333331</v>
      </c>
      <c r="U377">
        <f t="shared" ref="U377:U381" si="39">H377/C377</f>
        <v>0.11363636363636363</v>
      </c>
      <c r="V377">
        <f t="shared" si="38"/>
        <v>0.13636363636363635</v>
      </c>
    </row>
    <row r="378" spans="1:22" x14ac:dyDescent="0.2">
      <c r="B378">
        <v>4</v>
      </c>
      <c r="C378">
        <f>SUM('Issue Statistics'!U375:U410)</f>
        <v>42</v>
      </c>
      <c r="D378">
        <f>COUNT('Issue Statistics'!U375:U410)</f>
        <v>19</v>
      </c>
      <c r="E378">
        <f>COUNT('Issue Statistics'!Y375:Y410)</f>
        <v>6</v>
      </c>
      <c r="F378">
        <f>COUNT('Issue Statistics'!Z375:Z410)</f>
        <v>1</v>
      </c>
      <c r="G378">
        <f>COUNT('Issue Statistics'!AA375:AA410)</f>
        <v>1</v>
      </c>
      <c r="H378">
        <f>SUM('Issue Statistics'!Y375:Y410)</f>
        <v>6</v>
      </c>
      <c r="I378">
        <f>SUM('Issue Statistics'!Z375:Z410)</f>
        <v>1</v>
      </c>
      <c r="S378">
        <f t="shared" si="36"/>
        <v>0.31578947368421051</v>
      </c>
      <c r="T378">
        <f t="shared" si="37"/>
        <v>0.36842105263157893</v>
      </c>
      <c r="U378">
        <f t="shared" si="39"/>
        <v>0.14285714285714285</v>
      </c>
      <c r="V378">
        <f t="shared" si="38"/>
        <v>0.16666666666666666</v>
      </c>
    </row>
    <row r="379" spans="1:22" x14ac:dyDescent="0.2">
      <c r="B379">
        <v>3</v>
      </c>
      <c r="C379">
        <f>SUM('Issue Statistics'!AE375:AE410)</f>
        <v>27</v>
      </c>
      <c r="D379">
        <f>COUNT('Issue Statistics'!AE375:AE410)</f>
        <v>15</v>
      </c>
      <c r="E379">
        <f>COUNT('Issue Statistics'!AI375:AI410)</f>
        <v>1</v>
      </c>
      <c r="F379">
        <f>COUNT('Issue Statistics'!AJ375:AJ410)</f>
        <v>0</v>
      </c>
      <c r="G379">
        <f>COUNT('Issue Statistics'!AK375:AK410)</f>
        <v>1</v>
      </c>
      <c r="H379">
        <f>SUM('Issue Statistics'!AI375:AI410)</f>
        <v>1</v>
      </c>
      <c r="I379">
        <f>SUM('Issue Statistics'!AJ375:AJ410)</f>
        <v>0</v>
      </c>
      <c r="S379">
        <f t="shared" si="36"/>
        <v>6.6666666666666666E-2</v>
      </c>
      <c r="T379">
        <f t="shared" si="37"/>
        <v>6.6666666666666666E-2</v>
      </c>
      <c r="U379">
        <f t="shared" si="39"/>
        <v>3.7037037037037035E-2</v>
      </c>
      <c r="V379">
        <f t="shared" si="38"/>
        <v>3.7037037037037035E-2</v>
      </c>
    </row>
    <row r="380" spans="1:22" x14ac:dyDescent="0.2">
      <c r="B380">
        <v>2</v>
      </c>
      <c r="C380">
        <f>SUM('Issue Statistics'!AM375:AM410)</f>
        <v>41</v>
      </c>
      <c r="D380">
        <f>COUNT('Issue Statistics'!AM375:AM410)</f>
        <v>19</v>
      </c>
      <c r="E380">
        <f>COUNT('Issue Statistics'!AQ375:AQ410)</f>
        <v>6</v>
      </c>
      <c r="F380">
        <f>COUNT('Issue Statistics'!AR375:AR410)</f>
        <v>1</v>
      </c>
      <c r="G380">
        <f>COUNT('Issue Statistics'!AS375:AS410)</f>
        <v>0</v>
      </c>
      <c r="H380">
        <f>SUM('Issue Statistics'!AQ375:AQ410)</f>
        <v>6</v>
      </c>
      <c r="I380">
        <f>SUM('Issue Statistics'!AR375:AR410)</f>
        <v>1</v>
      </c>
      <c r="S380">
        <f t="shared" si="36"/>
        <v>0.31578947368421051</v>
      </c>
      <c r="T380">
        <f t="shared" si="37"/>
        <v>0.36842105263157893</v>
      </c>
      <c r="U380">
        <f t="shared" si="39"/>
        <v>0.14634146341463414</v>
      </c>
      <c r="V380">
        <f t="shared" si="38"/>
        <v>0.17073170731707318</v>
      </c>
    </row>
    <row r="381" spans="1:22" x14ac:dyDescent="0.2">
      <c r="B381">
        <v>1</v>
      </c>
      <c r="C381">
        <f>SUM('Issue Statistics'!AU375:AU410)</f>
        <v>40</v>
      </c>
      <c r="D381">
        <f>COUNT('Issue Statistics'!AU375:AU410)</f>
        <v>18</v>
      </c>
      <c r="E381">
        <f>COUNT('Issue Statistics'!AY375:AY410)</f>
        <v>4</v>
      </c>
      <c r="F381">
        <f>COUNT('Issue Statistics'!AZ375:AZ410)</f>
        <v>4</v>
      </c>
      <c r="G381">
        <f>COUNT('Issue Statistics'!BA375:BA410)</f>
        <v>0</v>
      </c>
      <c r="H381">
        <f>SUM('Issue Statistics'!AY375:AY410)</f>
        <v>4</v>
      </c>
      <c r="I381">
        <f>SUM('Issue Statistics'!AZ375:AZ410)</f>
        <v>4</v>
      </c>
      <c r="S381">
        <f t="shared" si="36"/>
        <v>0.22222222222222221</v>
      </c>
      <c r="T381">
        <f t="shared" si="37"/>
        <v>0.44444444444444442</v>
      </c>
      <c r="U381">
        <f t="shared" si="39"/>
        <v>0.1</v>
      </c>
      <c r="V381">
        <f t="shared" si="38"/>
        <v>0.2</v>
      </c>
    </row>
    <row r="415" spans="1:22" x14ac:dyDescent="0.2">
      <c r="A415">
        <v>34</v>
      </c>
      <c r="S415" s="1">
        <f>SUM(E416:E421)/SUM(D416:D421)</f>
        <v>0.14166666666666666</v>
      </c>
      <c r="T415" s="1">
        <f>SUM(E416:F421)/SUM(D416:D421)</f>
        <v>0.19166666666666668</v>
      </c>
      <c r="U415" s="1">
        <f>SUM(H416:H421)/SUM(C416:C421)</f>
        <v>7.9497907949790794E-2</v>
      </c>
      <c r="V415" s="1">
        <f>SUM(H416:I421)/SUM(C416:C421)</f>
        <v>0.10460251046025104</v>
      </c>
    </row>
    <row r="416" spans="1:22" x14ac:dyDescent="0.2">
      <c r="B416">
        <v>6</v>
      </c>
      <c r="C416">
        <f>SUM('Issue Statistics'!A415:A450)</f>
        <v>35</v>
      </c>
      <c r="D416">
        <f>COUNT('Issue Statistics'!A415:A450)</f>
        <v>19</v>
      </c>
      <c r="E416">
        <f>COUNT('Issue Statistics'!E415:E450)</f>
        <v>2</v>
      </c>
      <c r="F416">
        <f>COUNT('Issue Statistics'!F415:F450)</f>
        <v>0</v>
      </c>
      <c r="G416">
        <f>COUNT('Issue Statistics'!G415:G450)</f>
        <v>0</v>
      </c>
      <c r="H416">
        <f>SUM('Issue Statistics'!E415:E450)</f>
        <v>2</v>
      </c>
      <c r="I416">
        <f>SUM('Issue Statistics'!F415:F450)</f>
        <v>0</v>
      </c>
      <c r="S416">
        <f t="shared" ref="S416:S421" si="40">E416/D416</f>
        <v>0.10526315789473684</v>
      </c>
      <c r="T416">
        <f t="shared" ref="T416:T421" si="41">(E416+F416)/D416</f>
        <v>0.10526315789473684</v>
      </c>
      <c r="U416">
        <f>H416/C416</f>
        <v>5.7142857142857141E-2</v>
      </c>
      <c r="V416">
        <f t="shared" ref="V416:V421" si="42">(H416+I416)/C416</f>
        <v>5.7142857142857141E-2</v>
      </c>
    </row>
    <row r="417" spans="2:22" x14ac:dyDescent="0.2">
      <c r="B417">
        <v>5</v>
      </c>
      <c r="C417">
        <f>SUM('Issue Statistics'!K415:K450)</f>
        <v>38</v>
      </c>
      <c r="D417">
        <f>COUNT('Issue Statistics'!K415:K450)</f>
        <v>22</v>
      </c>
      <c r="E417">
        <f>COUNT('Issue Statistics'!O415:O450)</f>
        <v>4</v>
      </c>
      <c r="F417">
        <f>COUNT('Issue Statistics'!P415:P450)</f>
        <v>0</v>
      </c>
      <c r="G417">
        <f>COUNT('Issue Statistics'!Q415:Q450)</f>
        <v>0</v>
      </c>
      <c r="H417">
        <f>SUM('Issue Statistics'!O415:O450)</f>
        <v>5</v>
      </c>
      <c r="I417">
        <f>SUM('Issue Statistics'!P415:P450)</f>
        <v>0</v>
      </c>
      <c r="S417">
        <f t="shared" si="40"/>
        <v>0.18181818181818182</v>
      </c>
      <c r="T417">
        <f t="shared" si="41"/>
        <v>0.18181818181818182</v>
      </c>
      <c r="U417">
        <f t="shared" ref="U417:U421" si="43">H417/C417</f>
        <v>0.13157894736842105</v>
      </c>
      <c r="V417">
        <f t="shared" si="42"/>
        <v>0.13157894736842105</v>
      </c>
    </row>
    <row r="418" spans="2:22" x14ac:dyDescent="0.2">
      <c r="B418">
        <v>4</v>
      </c>
      <c r="C418">
        <f>SUM('Issue Statistics'!U415:U450)</f>
        <v>43</v>
      </c>
      <c r="D418">
        <f>COUNT('Issue Statistics'!U415:U450)</f>
        <v>21</v>
      </c>
      <c r="E418">
        <f>COUNT('Issue Statistics'!Y415:Y450)</f>
        <v>2</v>
      </c>
      <c r="F418">
        <f>COUNT('Issue Statistics'!Z415:Z450)</f>
        <v>2</v>
      </c>
      <c r="G418">
        <f>COUNT('Issue Statistics'!AA415:AA450)</f>
        <v>0</v>
      </c>
      <c r="H418">
        <f>SUM('Issue Statistics'!Y415:Y450)</f>
        <v>2</v>
      </c>
      <c r="I418">
        <f>SUM('Issue Statistics'!Z415:Z450)</f>
        <v>2</v>
      </c>
      <c r="S418">
        <f t="shared" si="40"/>
        <v>9.5238095238095233E-2</v>
      </c>
      <c r="T418">
        <f t="shared" si="41"/>
        <v>0.19047619047619047</v>
      </c>
      <c r="U418">
        <f t="shared" si="43"/>
        <v>4.6511627906976744E-2</v>
      </c>
      <c r="V418">
        <f t="shared" si="42"/>
        <v>9.3023255813953487E-2</v>
      </c>
    </row>
    <row r="419" spans="2:22" x14ac:dyDescent="0.2">
      <c r="B419">
        <v>3</v>
      </c>
      <c r="C419">
        <f>SUM('Issue Statistics'!AE415:AE450)</f>
        <v>43</v>
      </c>
      <c r="D419">
        <f>COUNT('Issue Statistics'!AE415:AE450)</f>
        <v>19</v>
      </c>
      <c r="E419">
        <f>COUNT('Issue Statistics'!AI415:AI450)</f>
        <v>4</v>
      </c>
      <c r="F419">
        <f>COUNT('Issue Statistics'!AJ415:AJ450)</f>
        <v>0</v>
      </c>
      <c r="G419">
        <f>COUNT('Issue Statistics'!AK415:AK450)</f>
        <v>0</v>
      </c>
      <c r="H419">
        <f>SUM('Issue Statistics'!AI415:AI450)</f>
        <v>5</v>
      </c>
      <c r="I419">
        <f>SUM('Issue Statistics'!AJ415:AJ450)</f>
        <v>0</v>
      </c>
      <c r="S419">
        <f t="shared" si="40"/>
        <v>0.21052631578947367</v>
      </c>
      <c r="T419">
        <f t="shared" si="41"/>
        <v>0.21052631578947367</v>
      </c>
      <c r="U419">
        <f t="shared" si="43"/>
        <v>0.11627906976744186</v>
      </c>
      <c r="V419">
        <f t="shared" si="42"/>
        <v>0.11627906976744186</v>
      </c>
    </row>
    <row r="420" spans="2:22" x14ac:dyDescent="0.2">
      <c r="B420">
        <v>2</v>
      </c>
      <c r="C420">
        <f>SUM('Issue Statistics'!AM415:AM450)</f>
        <v>35</v>
      </c>
      <c r="D420">
        <f>COUNT('Issue Statistics'!AM415:AM450)</f>
        <v>18</v>
      </c>
      <c r="E420">
        <f>COUNT('Issue Statistics'!AQ415:AQ450)</f>
        <v>3</v>
      </c>
      <c r="F420">
        <f>COUNT('Issue Statistics'!AR415:AR450)</f>
        <v>1</v>
      </c>
      <c r="G420">
        <f>COUNT('Issue Statistics'!AS415:AS450)</f>
        <v>0</v>
      </c>
      <c r="H420">
        <f>SUM('Issue Statistics'!AQ415:AQ450)</f>
        <v>3</v>
      </c>
      <c r="I420">
        <f>SUM('Issue Statistics'!AR415:AR450)</f>
        <v>1</v>
      </c>
      <c r="S420">
        <f t="shared" si="40"/>
        <v>0.16666666666666666</v>
      </c>
      <c r="T420">
        <f t="shared" si="41"/>
        <v>0.22222222222222221</v>
      </c>
      <c r="U420">
        <f t="shared" si="43"/>
        <v>8.5714285714285715E-2</v>
      </c>
      <c r="V420">
        <f t="shared" si="42"/>
        <v>0.11428571428571428</v>
      </c>
    </row>
    <row r="421" spans="2:22" x14ac:dyDescent="0.2">
      <c r="B421">
        <v>1</v>
      </c>
      <c r="C421">
        <f>SUM('Issue Statistics'!AU415:AU450)</f>
        <v>45</v>
      </c>
      <c r="D421">
        <f>COUNT('Issue Statistics'!AU415:AU450)</f>
        <v>21</v>
      </c>
      <c r="E421">
        <f>COUNT('Issue Statistics'!AY415:AY450)</f>
        <v>2</v>
      </c>
      <c r="F421">
        <f>COUNT('Issue Statistics'!AZ415:AZ450)</f>
        <v>3</v>
      </c>
      <c r="G421">
        <f>COUNT('Issue Statistics'!BA415:BA450)</f>
        <v>0</v>
      </c>
      <c r="H421">
        <f>SUM('Issue Statistics'!AY415:AY450)</f>
        <v>2</v>
      </c>
      <c r="I421">
        <f>SUM('Issue Statistics'!AZ415:AZ450)</f>
        <v>3</v>
      </c>
      <c r="S421">
        <f t="shared" si="40"/>
        <v>9.5238095238095233E-2</v>
      </c>
      <c r="T421">
        <f t="shared" si="41"/>
        <v>0.23809523809523808</v>
      </c>
      <c r="U421">
        <f t="shared" si="43"/>
        <v>4.4444444444444446E-2</v>
      </c>
      <c r="V421">
        <f t="shared" si="42"/>
        <v>0.1111111111111111</v>
      </c>
    </row>
    <row r="455" spans="1:22" x14ac:dyDescent="0.2">
      <c r="A455">
        <v>33</v>
      </c>
      <c r="S455" s="1">
        <f>SUM(E456:E461)/SUM(D456:D461)</f>
        <v>0.17272727272727273</v>
      </c>
      <c r="T455" s="1">
        <f>SUM(E456:F461)/SUM(D456:D461)</f>
        <v>0.22727272727272727</v>
      </c>
      <c r="U455" s="1">
        <f>SUM(H456:H461)/SUM(C456:C461)</f>
        <v>9.3596059113300489E-2</v>
      </c>
      <c r="V455" s="1">
        <f>SUM(H456:I461)/SUM(C456:C461)</f>
        <v>0.12315270935960591</v>
      </c>
    </row>
    <row r="456" spans="1:22" x14ac:dyDescent="0.2">
      <c r="B456">
        <v>6</v>
      </c>
      <c r="C456">
        <f>SUM('Issue Statistics'!A455:A490)</f>
        <v>41</v>
      </c>
      <c r="D456">
        <f>COUNT('Issue Statistics'!A455:A490)</f>
        <v>18</v>
      </c>
      <c r="E456">
        <f>COUNT('Issue Statistics'!E455:E490)</f>
        <v>4</v>
      </c>
      <c r="F456">
        <f>COUNT('Issue Statistics'!F455:F490)</f>
        <v>0</v>
      </c>
      <c r="G456">
        <f>COUNT('Issue Statistics'!G455:G490)</f>
        <v>0</v>
      </c>
      <c r="H456">
        <f>SUM('Issue Statistics'!E455:E490)</f>
        <v>4</v>
      </c>
      <c r="I456">
        <f>SUM('Issue Statistics'!F455:F490)</f>
        <v>0</v>
      </c>
      <c r="J456">
        <f>SUM('Issue Statistics'!J455:J490)</f>
        <v>17732</v>
      </c>
      <c r="K456">
        <f>J456/COUNT('Issue Statistics'!J455:J490)</f>
        <v>985.11111111111109</v>
      </c>
      <c r="M456">
        <f>SUMIF('Issue Statistics'!E455:E490,"&gt;0",'Issue Statistics'!J455:J490)</f>
        <v>2743</v>
      </c>
      <c r="N456">
        <f>M456/(COUNTIF('Issue Statistics'!E455:F490,"&gt;0"))</f>
        <v>685.75</v>
      </c>
      <c r="P456">
        <f>J456-M456</f>
        <v>14989</v>
      </c>
      <c r="Q456">
        <f>P456/(COUNT('Issue Statistics'!J455,'Issue Statistics'!J455:J490)-COUNTIF('Issue Statistics'!E455:F490,"&gt;0"))</f>
        <v>999.26666666666665</v>
      </c>
      <c r="S456">
        <f t="shared" ref="S456:S461" si="44">E456/D456</f>
        <v>0.22222222222222221</v>
      </c>
      <c r="T456">
        <f t="shared" ref="T456:T461" si="45">(E456+F456)/D456</f>
        <v>0.22222222222222221</v>
      </c>
      <c r="U456">
        <f>H456/C456</f>
        <v>9.7560975609756101E-2</v>
      </c>
      <c r="V456">
        <f t="shared" ref="V456:V461" si="46">(H456+I456)/C456</f>
        <v>9.7560975609756101E-2</v>
      </c>
    </row>
    <row r="457" spans="1:22" x14ac:dyDescent="0.2">
      <c r="B457">
        <v>5</v>
      </c>
      <c r="C457">
        <f>SUM('Issue Statistics'!K455:K490)</f>
        <v>26</v>
      </c>
      <c r="D457">
        <f>COUNT('Issue Statistics'!K455:K490)</f>
        <v>16</v>
      </c>
      <c r="E457">
        <f>COUNT('Issue Statistics'!O455:O490)</f>
        <v>3</v>
      </c>
      <c r="F457">
        <f>COUNT('Issue Statistics'!P455:P490)</f>
        <v>0</v>
      </c>
      <c r="G457">
        <f>COUNT('Issue Statistics'!Q455:Q490)</f>
        <v>0</v>
      </c>
      <c r="H457">
        <f>SUM('Issue Statistics'!O455:O490)</f>
        <v>3</v>
      </c>
      <c r="I457">
        <f>SUM('Issue Statistics'!P455:P490)</f>
        <v>0</v>
      </c>
      <c r="J457">
        <f>SUM('Issue Statistics'!T455:T490)</f>
        <v>16448</v>
      </c>
      <c r="K457">
        <f>J457/COUNT('Issue Statistics'!T455:T490)</f>
        <v>1028</v>
      </c>
      <c r="M457">
        <f>SUMIF('Issue Statistics'!O455:O490,"&gt;0",'Issue Statistics'!T455:T490)</f>
        <v>2955</v>
      </c>
      <c r="N457">
        <f>M457/(COUNTIF('Issue Statistics'!O455:O490,"&gt;0"))</f>
        <v>985</v>
      </c>
      <c r="P457">
        <f>J457-M457</f>
        <v>13493</v>
      </c>
      <c r="Q457">
        <f>P457/(COUNT('Issue Statistics'!T455:T470)-COUNTIF('Issue Statistics'!O455:O490,"&gt;0"))</f>
        <v>1037.9230769230769</v>
      </c>
      <c r="S457">
        <f t="shared" si="44"/>
        <v>0.1875</v>
      </c>
      <c r="T457">
        <f t="shared" si="45"/>
        <v>0.1875</v>
      </c>
      <c r="U457">
        <f t="shared" ref="U457:U461" si="47">H457/C457</f>
        <v>0.11538461538461539</v>
      </c>
      <c r="V457">
        <f t="shared" si="46"/>
        <v>0.11538461538461539</v>
      </c>
    </row>
    <row r="458" spans="1:22" x14ac:dyDescent="0.2">
      <c r="B458">
        <v>4</v>
      </c>
      <c r="C458">
        <f>SUM('Issue Statistics'!U455:U490)</f>
        <v>26</v>
      </c>
      <c r="D458">
        <f>COUNT('Issue Statistics'!U455:U490)</f>
        <v>15</v>
      </c>
      <c r="E458">
        <f>COUNT('Issue Statistics'!Y455:Y490)</f>
        <v>3</v>
      </c>
      <c r="F458">
        <f>COUNT('Issue Statistics'!Z455:Z490)</f>
        <v>0</v>
      </c>
      <c r="G458">
        <f>COUNT('Issue Statistics'!AA455:AA490)</f>
        <v>0</v>
      </c>
      <c r="H458">
        <f>SUM('Issue Statistics'!Y455:Y490)</f>
        <v>3</v>
      </c>
      <c r="I458">
        <f>SUM('Issue Statistics'!Z455:Z490)</f>
        <v>0</v>
      </c>
      <c r="J458">
        <f>SUM('Issue Statistics'!AD455:AD470)</f>
        <v>13877</v>
      </c>
      <c r="K458">
        <f>J458/D458</f>
        <v>925.13333333333333</v>
      </c>
      <c r="M458">
        <f>SUMIF('Issue Statistics'!Y455:Y470,"&gt;0",'Issue Statistics'!AD455:AD470)</f>
        <v>2465</v>
      </c>
      <c r="N458">
        <f>M458/COUNTIF('Issue Statistics'!Y455:Y470,"&gt;0")</f>
        <v>821.66666666666663</v>
      </c>
      <c r="P458">
        <f>J458-M458</f>
        <v>11412</v>
      </c>
      <c r="Q458">
        <f>P458/(COUNT('Issue Statistics'!AD455:AD470)-COUNTIF('Issue Statistics'!Y455:Y490,"&gt;0"))</f>
        <v>951</v>
      </c>
      <c r="S458">
        <f t="shared" si="44"/>
        <v>0.2</v>
      </c>
      <c r="T458">
        <f t="shared" si="45"/>
        <v>0.2</v>
      </c>
      <c r="U458">
        <f t="shared" si="47"/>
        <v>0.11538461538461539</v>
      </c>
      <c r="V458">
        <f t="shared" si="46"/>
        <v>0.11538461538461539</v>
      </c>
    </row>
    <row r="459" spans="1:22" x14ac:dyDescent="0.2">
      <c r="B459">
        <v>3</v>
      </c>
      <c r="C459">
        <f>SUM('Issue Statistics'!AE455:AE490)</f>
        <v>41</v>
      </c>
      <c r="D459">
        <f>COUNT('Issue Statistics'!AE455:AE490)</f>
        <v>23</v>
      </c>
      <c r="E459">
        <f>COUNT('Issue Statistics'!AI455:AI490)</f>
        <v>6</v>
      </c>
      <c r="F459">
        <f>COUNT('Issue Statistics'!AJ455:AJ490)</f>
        <v>5</v>
      </c>
      <c r="G459">
        <f>COUNT('Issue Statistics'!AK455:AK490)</f>
        <v>0</v>
      </c>
      <c r="H459">
        <f>SUM('Issue Statistics'!AI455:AI490)</f>
        <v>6</v>
      </c>
      <c r="I459">
        <f>SUM('Issue Statistics'!AJ455:AJ490)</f>
        <v>5</v>
      </c>
      <c r="S459">
        <f t="shared" si="44"/>
        <v>0.2608695652173913</v>
      </c>
      <c r="T459">
        <f t="shared" si="45"/>
        <v>0.47826086956521741</v>
      </c>
      <c r="U459">
        <f t="shared" si="47"/>
        <v>0.14634146341463414</v>
      </c>
      <c r="V459">
        <f t="shared" si="46"/>
        <v>0.26829268292682928</v>
      </c>
    </row>
    <row r="460" spans="1:22" x14ac:dyDescent="0.2">
      <c r="B460">
        <v>2</v>
      </c>
      <c r="C460">
        <f>SUM('Issue Statistics'!AM455:AM490)</f>
        <v>32</v>
      </c>
      <c r="D460">
        <f>COUNT('Issue Statistics'!AM455:AM490)</f>
        <v>18</v>
      </c>
      <c r="E460">
        <f>COUNT('Issue Statistics'!AQ455:AQ490)</f>
        <v>3</v>
      </c>
      <c r="F460">
        <f>COUNT('Issue Statistics'!AR455:AR490)</f>
        <v>1</v>
      </c>
      <c r="G460">
        <f>COUNT('Issue Statistics'!AS455:AS490)</f>
        <v>0</v>
      </c>
      <c r="H460">
        <f>SUM('Issue Statistics'!AQ455:AQ490)</f>
        <v>3</v>
      </c>
      <c r="I460">
        <f>SUM('Issue Statistics'!AR455:AR490)</f>
        <v>1</v>
      </c>
      <c r="S460">
        <f t="shared" si="44"/>
        <v>0.16666666666666666</v>
      </c>
      <c r="T460">
        <f t="shared" si="45"/>
        <v>0.22222222222222221</v>
      </c>
      <c r="U460">
        <f t="shared" si="47"/>
        <v>9.375E-2</v>
      </c>
      <c r="V460">
        <f t="shared" si="46"/>
        <v>0.125</v>
      </c>
    </row>
    <row r="461" spans="1:22" x14ac:dyDescent="0.2">
      <c r="B461">
        <v>1</v>
      </c>
      <c r="C461">
        <f>SUM('Issue Statistics'!AU455:AU490)</f>
        <v>37</v>
      </c>
      <c r="D461">
        <f>COUNT('Issue Statistics'!AU455:AU490)</f>
        <v>20</v>
      </c>
      <c r="E461">
        <f>COUNT('Issue Statistics'!AY455:AY490)</f>
        <v>0</v>
      </c>
      <c r="F461">
        <f>COUNT('Issue Statistics'!AZ455:AZ490)</f>
        <v>0</v>
      </c>
      <c r="G461">
        <f>COUNT('Issue Statistics'!BA455:BA490)</f>
        <v>0</v>
      </c>
      <c r="H461">
        <f>SUM('Issue Statistics'!AY455:AY490)</f>
        <v>0</v>
      </c>
      <c r="I461">
        <f>SUM('Issue Statistics'!AZ455:AZ490)</f>
        <v>0</v>
      </c>
      <c r="S461">
        <f t="shared" si="44"/>
        <v>0</v>
      </c>
      <c r="T461">
        <f t="shared" si="45"/>
        <v>0</v>
      </c>
      <c r="U461">
        <f t="shared" si="47"/>
        <v>0</v>
      </c>
      <c r="V461">
        <f t="shared" si="46"/>
        <v>0</v>
      </c>
    </row>
    <row r="495" spans="1:22" x14ac:dyDescent="0.2">
      <c r="A495">
        <v>32</v>
      </c>
      <c r="S495" s="1">
        <f>SUM(E496:E501)/SUM(D496:D501)</f>
        <v>0.21739130434782608</v>
      </c>
      <c r="T495" s="1">
        <f>SUM(E496:F501)/SUM(D496:D501)</f>
        <v>0.21739130434782608</v>
      </c>
      <c r="U495" s="1">
        <f>SUM(H496:H501)/SUM(C496:C501)</f>
        <v>0.12558139534883722</v>
      </c>
      <c r="V495" s="1">
        <f>SUM(H496:I501)/SUM(C496:C501)</f>
        <v>0.12558139534883722</v>
      </c>
    </row>
    <row r="496" spans="1:22" x14ac:dyDescent="0.2">
      <c r="B496">
        <v>6</v>
      </c>
      <c r="C496">
        <f>SUM('Issue Statistics'!A495:A530)</f>
        <v>31</v>
      </c>
      <c r="D496">
        <f>COUNT('Issue Statistics'!A495:A530)</f>
        <v>15</v>
      </c>
      <c r="E496">
        <f>COUNT('Issue Statistics'!E495:E530)</f>
        <v>2</v>
      </c>
      <c r="F496">
        <f>COUNT('Issue Statistics'!F495:F530)</f>
        <v>0</v>
      </c>
      <c r="G496">
        <f>COUNT('Issue Statistics'!G495:G530)</f>
        <v>0</v>
      </c>
      <c r="H496">
        <f>SUM('Issue Statistics'!E495:E530)</f>
        <v>2</v>
      </c>
      <c r="I496">
        <f>SUM('Issue Statistics'!F495:F530)</f>
        <v>0</v>
      </c>
      <c r="S496">
        <f t="shared" ref="S496:S501" si="48">E496/D496</f>
        <v>0.13333333333333333</v>
      </c>
      <c r="T496">
        <f t="shared" ref="T496:T501" si="49">(E496+F496)/D496</f>
        <v>0.13333333333333333</v>
      </c>
      <c r="U496">
        <f>H496/C496</f>
        <v>6.4516129032258063E-2</v>
      </c>
      <c r="V496">
        <f t="shared" ref="V496:V501" si="50">(H496+I496)/C496</f>
        <v>6.4516129032258063E-2</v>
      </c>
    </row>
    <row r="497" spans="2:22" x14ac:dyDescent="0.2">
      <c r="B497">
        <v>5</v>
      </c>
      <c r="C497">
        <f>SUM('Issue Statistics'!K495:K530)</f>
        <v>42</v>
      </c>
      <c r="D497">
        <f>COUNT('Issue Statistics'!K495:K530)</f>
        <v>20</v>
      </c>
      <c r="E497">
        <f>COUNT('Issue Statistics'!O495:O530)</f>
        <v>9</v>
      </c>
      <c r="F497">
        <f>COUNT('Issue Statistics'!P495:P530)</f>
        <v>0</v>
      </c>
      <c r="G497">
        <f>COUNT('Issue Statistics'!Q495:Q530)</f>
        <v>0</v>
      </c>
      <c r="H497">
        <f>SUM('Issue Statistics'!O495:O530)</f>
        <v>10</v>
      </c>
      <c r="I497">
        <f>SUM('Issue Statistics'!P495:P530)</f>
        <v>0</v>
      </c>
      <c r="S497">
        <f t="shared" si="48"/>
        <v>0.45</v>
      </c>
      <c r="T497">
        <f t="shared" si="49"/>
        <v>0.45</v>
      </c>
      <c r="U497">
        <f t="shared" ref="U497:U501" si="51">H497/C497</f>
        <v>0.23809523809523808</v>
      </c>
      <c r="V497">
        <f t="shared" si="50"/>
        <v>0.23809523809523808</v>
      </c>
    </row>
    <row r="498" spans="2:22" x14ac:dyDescent="0.2">
      <c r="B498">
        <v>4</v>
      </c>
      <c r="C498">
        <f>SUM('Issue Statistics'!U495:U530)</f>
        <v>30</v>
      </c>
      <c r="D498">
        <f>COUNT('Issue Statistics'!U495:U530)</f>
        <v>17</v>
      </c>
      <c r="E498">
        <f>COUNT('Issue Statistics'!Y495:Y530)</f>
        <v>3</v>
      </c>
      <c r="F498">
        <f>COUNT('Issue Statistics'!Z495:Z530)</f>
        <v>0</v>
      </c>
      <c r="G498">
        <f>COUNT('Issue Statistics'!AA495:AA530)</f>
        <v>0</v>
      </c>
      <c r="H498">
        <f>SUM('Issue Statistics'!Y495:Y530)</f>
        <v>3</v>
      </c>
      <c r="I498">
        <f>SUM('Issue Statistics'!Z495:Z530)</f>
        <v>0</v>
      </c>
      <c r="S498">
        <f t="shared" si="48"/>
        <v>0.17647058823529413</v>
      </c>
      <c r="T498">
        <f t="shared" si="49"/>
        <v>0.17647058823529413</v>
      </c>
      <c r="U498">
        <f t="shared" si="51"/>
        <v>0.1</v>
      </c>
      <c r="V498">
        <f t="shared" si="50"/>
        <v>0.1</v>
      </c>
    </row>
    <row r="499" spans="2:22" x14ac:dyDescent="0.2">
      <c r="B499">
        <v>3</v>
      </c>
      <c r="C499">
        <f>SUM('Issue Statistics'!AE495:AE530)</f>
        <v>26</v>
      </c>
      <c r="D499">
        <f>COUNT('Issue Statistics'!AE495:AE530)</f>
        <v>16</v>
      </c>
      <c r="E499">
        <f>COUNT('Issue Statistics'!AI495:AI530)</f>
        <v>4</v>
      </c>
      <c r="F499">
        <f>COUNT('Issue Statistics'!AJ495:AJ530)</f>
        <v>0</v>
      </c>
      <c r="G499">
        <f>COUNT('Issue Statistics'!AK495:AK530)</f>
        <v>0</v>
      </c>
      <c r="H499">
        <f>SUM('Issue Statistics'!AI495:AI530)</f>
        <v>4</v>
      </c>
      <c r="I499">
        <f>SUM('Issue Statistics'!AJ495:AJ530)</f>
        <v>0</v>
      </c>
      <c r="S499">
        <f t="shared" si="48"/>
        <v>0.25</v>
      </c>
      <c r="T499">
        <f t="shared" si="49"/>
        <v>0.25</v>
      </c>
      <c r="U499">
        <f t="shared" si="51"/>
        <v>0.15384615384615385</v>
      </c>
      <c r="V499">
        <f t="shared" si="50"/>
        <v>0.15384615384615385</v>
      </c>
    </row>
    <row r="500" spans="2:22" x14ac:dyDescent="0.2">
      <c r="B500">
        <v>2</v>
      </c>
      <c r="C500">
        <f>SUM('Issue Statistics'!AM495:AM530)</f>
        <v>42</v>
      </c>
      <c r="D500">
        <f>COUNT('Issue Statistics'!AM495:AM530)</f>
        <v>22</v>
      </c>
      <c r="E500">
        <f>COUNT('Issue Statistics'!AQ495:AQ530)</f>
        <v>3</v>
      </c>
      <c r="F500">
        <f>COUNT('Issue Statistics'!AR495:AR530)</f>
        <v>0</v>
      </c>
      <c r="G500">
        <f>COUNT('Issue Statistics'!AS495:AS530)</f>
        <v>0</v>
      </c>
      <c r="H500">
        <f>SUM('Issue Statistics'!AQ495:AQ530)</f>
        <v>3</v>
      </c>
      <c r="I500">
        <f>SUM('Issue Statistics'!AR495:AR530)</f>
        <v>0</v>
      </c>
      <c r="S500">
        <f t="shared" si="48"/>
        <v>0.13636363636363635</v>
      </c>
      <c r="T500">
        <f t="shared" si="49"/>
        <v>0.13636363636363635</v>
      </c>
      <c r="U500">
        <f t="shared" si="51"/>
        <v>7.1428571428571425E-2</v>
      </c>
      <c r="V500">
        <f t="shared" si="50"/>
        <v>7.1428571428571425E-2</v>
      </c>
    </row>
    <row r="501" spans="2:22" x14ac:dyDescent="0.2">
      <c r="B501">
        <v>1</v>
      </c>
      <c r="C501">
        <f>SUM('Issue Statistics'!AU495:AU530)</f>
        <v>44</v>
      </c>
      <c r="D501">
        <f>COUNT('Issue Statistics'!AU495:AU530)</f>
        <v>25</v>
      </c>
      <c r="E501">
        <f>COUNT('Issue Statistics'!AY495:AY530)</f>
        <v>4</v>
      </c>
      <c r="F501">
        <f>COUNT('Issue Statistics'!AZ495:AZ530)</f>
        <v>0</v>
      </c>
      <c r="G501">
        <f>COUNT('Issue Statistics'!BA495:BA530)</f>
        <v>0</v>
      </c>
      <c r="H501">
        <f>SUM('Issue Statistics'!AY495:AY530)</f>
        <v>5</v>
      </c>
      <c r="I501">
        <f>SUM('Issue Statistics'!AZ495:AZ530)</f>
        <v>0</v>
      </c>
      <c r="S501">
        <f t="shared" si="48"/>
        <v>0.16</v>
      </c>
      <c r="T501">
        <f t="shared" si="49"/>
        <v>0.16</v>
      </c>
      <c r="U501">
        <f t="shared" si="51"/>
        <v>0.11363636363636363</v>
      </c>
      <c r="V501">
        <f t="shared" si="50"/>
        <v>0.11363636363636363</v>
      </c>
    </row>
    <row r="535" spans="1:22" x14ac:dyDescent="0.2">
      <c r="A535">
        <v>21</v>
      </c>
      <c r="S535" s="1">
        <f>SUM(E536:E541)/SUM(D536:D541)</f>
        <v>0.15217391304347827</v>
      </c>
      <c r="T535" s="1">
        <f>SUM(E536:F541)/SUM(D536:D541)</f>
        <v>0.18478260869565216</v>
      </c>
      <c r="U535" s="1">
        <f>SUM(H536:H541)/SUM(C536:C541)</f>
        <v>8.2840236686390539E-2</v>
      </c>
      <c r="V535" s="1">
        <f>SUM(H536:I541)/SUM(C536:C541)</f>
        <v>0.10059171597633136</v>
      </c>
    </row>
    <row r="536" spans="1:22" x14ac:dyDescent="0.2">
      <c r="B536">
        <v>6</v>
      </c>
      <c r="C536">
        <f>SUM('Issue Statistics'!A535:A570)</f>
        <v>60</v>
      </c>
      <c r="D536">
        <f>COUNT('Issue Statistics'!A535:A570)</f>
        <v>25</v>
      </c>
      <c r="E536">
        <f>COUNT('Issue Statistics'!E535:E570)</f>
        <v>3</v>
      </c>
      <c r="F536">
        <f>COUNT('Issue Statistics'!F535:F570)</f>
        <v>2</v>
      </c>
      <c r="G536">
        <f>COUNT('Issue Statistics'!G535:G570)</f>
        <v>0</v>
      </c>
      <c r="H536">
        <f>SUM('Issue Statistics'!E535:E570)</f>
        <v>3</v>
      </c>
      <c r="I536">
        <f>SUM('Issue Statistics'!F535:F570)</f>
        <v>2</v>
      </c>
      <c r="S536">
        <f t="shared" ref="S536:S541" si="52">E536/D536</f>
        <v>0.12</v>
      </c>
      <c r="T536">
        <f t="shared" ref="T536:T541" si="53">(E536+F536)/D536</f>
        <v>0.2</v>
      </c>
      <c r="U536">
        <f>H536/C536</f>
        <v>0.05</v>
      </c>
      <c r="V536">
        <f t="shared" ref="V536:V541" si="54">(H536+I536)/C536</f>
        <v>8.3333333333333329E-2</v>
      </c>
    </row>
    <row r="537" spans="1:22" x14ac:dyDescent="0.2">
      <c r="B537">
        <v>5</v>
      </c>
      <c r="C537">
        <f>SUM('Issue Statistics'!K535:K570)</f>
        <v>36</v>
      </c>
      <c r="D537">
        <f>COUNT('Issue Statistics'!K535:K570)</f>
        <v>25</v>
      </c>
      <c r="E537">
        <f>COUNT('Issue Statistics'!O535:O570)</f>
        <v>4</v>
      </c>
      <c r="F537">
        <f>COUNT('Issue Statistics'!P535:P570)</f>
        <v>0</v>
      </c>
      <c r="G537">
        <f>COUNT('Issue Statistics'!Q535:Q570)</f>
        <v>0</v>
      </c>
      <c r="H537">
        <f>SUM('Issue Statistics'!O535:O570)</f>
        <v>4</v>
      </c>
      <c r="I537">
        <f>SUM('Issue Statistics'!P535:P570)</f>
        <v>0</v>
      </c>
      <c r="S537">
        <f t="shared" si="52"/>
        <v>0.16</v>
      </c>
      <c r="T537">
        <f t="shared" si="53"/>
        <v>0.16</v>
      </c>
      <c r="U537">
        <f t="shared" ref="U537:U541" si="55">H537/C537</f>
        <v>0.1111111111111111</v>
      </c>
      <c r="V537">
        <f t="shared" si="54"/>
        <v>0.1111111111111111</v>
      </c>
    </row>
    <row r="538" spans="1:22" x14ac:dyDescent="0.2">
      <c r="B538">
        <v>4</v>
      </c>
      <c r="C538">
        <f>SUM('Issue Statistics'!U535:U570)</f>
        <v>37</v>
      </c>
      <c r="D538">
        <f>COUNT('Issue Statistics'!U535:U570)</f>
        <v>19</v>
      </c>
      <c r="E538">
        <f>COUNT('Issue Statistics'!Y535:Y570)</f>
        <v>5</v>
      </c>
      <c r="F538">
        <f>COUNT('Issue Statistics'!Z535:Z570)</f>
        <v>0</v>
      </c>
      <c r="G538">
        <f>COUNT('Issue Statistics'!AA535:AA570)</f>
        <v>0</v>
      </c>
      <c r="H538">
        <f>SUM('Issue Statistics'!Y535:Y570)</f>
        <v>5</v>
      </c>
      <c r="I538">
        <f>SUM('Issue Statistics'!Z535:Z570)</f>
        <v>0</v>
      </c>
      <c r="S538">
        <f t="shared" si="52"/>
        <v>0.26315789473684209</v>
      </c>
      <c r="T538">
        <f t="shared" si="53"/>
        <v>0.26315789473684209</v>
      </c>
      <c r="U538">
        <f t="shared" si="55"/>
        <v>0.13513513513513514</v>
      </c>
      <c r="V538">
        <f t="shared" si="54"/>
        <v>0.13513513513513514</v>
      </c>
    </row>
    <row r="539" spans="1:22" x14ac:dyDescent="0.2">
      <c r="B539">
        <v>3</v>
      </c>
      <c r="C539">
        <f>SUM('Issue Statistics'!AE535:AE570)</f>
        <v>36</v>
      </c>
      <c r="D539">
        <f>COUNT('Issue Statistics'!AE535:AE570)</f>
        <v>23</v>
      </c>
      <c r="E539">
        <f>COUNT('Issue Statistics'!AI535:AI570)</f>
        <v>2</v>
      </c>
      <c r="F539">
        <f>COUNT('Issue Statistics'!AJ535:AJ570)</f>
        <v>1</v>
      </c>
      <c r="G539">
        <f>COUNT('Issue Statistics'!AK535:AK570)</f>
        <v>0</v>
      </c>
      <c r="H539">
        <f>SUM('Issue Statistics'!AI535:AI570)</f>
        <v>2</v>
      </c>
      <c r="I539">
        <f>SUM('Issue Statistics'!AJ535:AJ570)</f>
        <v>1</v>
      </c>
      <c r="S539">
        <f t="shared" si="52"/>
        <v>8.6956521739130432E-2</v>
      </c>
      <c r="T539">
        <f t="shared" si="53"/>
        <v>0.13043478260869565</v>
      </c>
      <c r="U539">
        <f t="shared" si="55"/>
        <v>5.5555555555555552E-2</v>
      </c>
      <c r="V539">
        <f t="shared" si="54"/>
        <v>8.3333333333333329E-2</v>
      </c>
    </row>
    <row r="540" spans="1:22" x14ac:dyDescent="0.2">
      <c r="B540">
        <v>2</v>
      </c>
      <c r="C540">
        <f>SUM('Issue Statistics'!AM535:AM570)</f>
        <v>0</v>
      </c>
      <c r="D540">
        <f>COUNT('Issue Statistics'!AM535:AM570)</f>
        <v>0</v>
      </c>
      <c r="E540">
        <f>COUNT('Issue Statistics'!AQ535:AQ570)</f>
        <v>0</v>
      </c>
      <c r="F540">
        <f>COUNT('Issue Statistics'!AR535:AR570)</f>
        <v>0</v>
      </c>
      <c r="G540">
        <f>COUNT('Issue Statistics'!AS535:AS570)</f>
        <v>0</v>
      </c>
      <c r="H540">
        <f>SUM('Issue Statistics'!AQ535:AQ570)</f>
        <v>0</v>
      </c>
      <c r="I540">
        <f>SUM('Issue Statistics'!AR535:AR570)</f>
        <v>0</v>
      </c>
      <c r="S540" t="e">
        <f t="shared" si="52"/>
        <v>#DIV/0!</v>
      </c>
      <c r="T540" t="e">
        <f t="shared" si="53"/>
        <v>#DIV/0!</v>
      </c>
      <c r="U540" t="e">
        <f t="shared" si="55"/>
        <v>#DIV/0!</v>
      </c>
      <c r="V540" t="e">
        <f t="shared" si="54"/>
        <v>#DIV/0!</v>
      </c>
    </row>
    <row r="541" spans="1:22" x14ac:dyDescent="0.2">
      <c r="B541">
        <v>1</v>
      </c>
      <c r="C541">
        <f>SUM('Issue Statistics'!AU535:AU570)</f>
        <v>0</v>
      </c>
      <c r="D541">
        <f>COUNT('Issue Statistics'!AU535:AU570)</f>
        <v>0</v>
      </c>
      <c r="E541">
        <f>COUNT('Issue Statistics'!AY535:AY570)</f>
        <v>0</v>
      </c>
      <c r="F541">
        <f>COUNT('Issue Statistics'!AZ535:AZ570)</f>
        <v>0</v>
      </c>
      <c r="G541">
        <f>COUNT('Issue Statistics'!BA535:BA570)</f>
        <v>0</v>
      </c>
      <c r="H541">
        <f>SUM('Issue Statistics'!AY535:AY570)</f>
        <v>0</v>
      </c>
      <c r="I541">
        <f>SUM('Issue Statistics'!AZ535:AZ570)</f>
        <v>0</v>
      </c>
      <c r="S541" t="e">
        <f t="shared" si="52"/>
        <v>#DIV/0!</v>
      </c>
      <c r="T541" t="e">
        <f t="shared" si="53"/>
        <v>#DIV/0!</v>
      </c>
      <c r="U541" t="e">
        <f t="shared" si="55"/>
        <v>#DIV/0!</v>
      </c>
      <c r="V541" t="e">
        <f t="shared" si="54"/>
        <v>#DIV/0!</v>
      </c>
    </row>
    <row r="575" spans="1:22" x14ac:dyDescent="0.2">
      <c r="A575">
        <v>20</v>
      </c>
      <c r="S575" s="1">
        <f>SUM(E576:E581)/SUM(D576:D581)</f>
        <v>9.2436974789915971E-2</v>
      </c>
      <c r="T575" s="1">
        <f>SUM(E576:F581)/SUM(D576:D581)</f>
        <v>0.11764705882352941</v>
      </c>
      <c r="U575" s="1">
        <f>SUM(H576:H581)/SUM(C576:C581)</f>
        <v>6.0606060606060608E-2</v>
      </c>
      <c r="V575" s="1">
        <f>SUM(H576:I581)/SUM(C576:C581)</f>
        <v>7.575757575757576E-2</v>
      </c>
    </row>
    <row r="576" spans="1:22" x14ac:dyDescent="0.2">
      <c r="B576">
        <v>6</v>
      </c>
      <c r="C576">
        <f>SUM('Issue Statistics'!A575:A610)</f>
        <v>53</v>
      </c>
      <c r="D576">
        <f>COUNT('Issue Statistics'!A575:A610)</f>
        <v>30</v>
      </c>
      <c r="E576">
        <f>COUNT('Issue Statistics'!E575:E610)</f>
        <v>3</v>
      </c>
      <c r="F576">
        <f>COUNT('Issue Statistics'!F575:F610)</f>
        <v>1</v>
      </c>
      <c r="G576">
        <f>COUNT('Issue Statistics'!G575:G610)</f>
        <v>0</v>
      </c>
      <c r="H576">
        <f>SUM('Issue Statistics'!E575:E610)</f>
        <v>3</v>
      </c>
      <c r="I576">
        <f>SUM('Issue Statistics'!F575:F610)</f>
        <v>1</v>
      </c>
      <c r="S576">
        <f t="shared" ref="S576:S581" si="56">E576/D576</f>
        <v>0.1</v>
      </c>
      <c r="T576">
        <f t="shared" ref="T576:T581" si="57">(E576+F576)/D576</f>
        <v>0.13333333333333333</v>
      </c>
      <c r="U576">
        <f>H576/C576</f>
        <v>5.6603773584905662E-2</v>
      </c>
      <c r="V576">
        <f t="shared" ref="V576:V581" si="58">(H576+I576)/C576</f>
        <v>7.5471698113207544E-2</v>
      </c>
    </row>
    <row r="577" spans="2:22" x14ac:dyDescent="0.2">
      <c r="B577">
        <v>5</v>
      </c>
      <c r="C577">
        <f>SUM('Issue Statistics'!K575:K610)</f>
        <v>48</v>
      </c>
      <c r="D577">
        <f>COUNT('Issue Statistics'!K575:K610)</f>
        <v>28</v>
      </c>
      <c r="E577">
        <f>COUNT('Issue Statistics'!O575:O610)</f>
        <v>1</v>
      </c>
      <c r="F577">
        <f>COUNT('Issue Statistics'!P575:P610)</f>
        <v>0</v>
      </c>
      <c r="G577">
        <f>COUNT('Issue Statistics'!Q575:Q610)</f>
        <v>0</v>
      </c>
      <c r="H577">
        <f>SUM('Issue Statistics'!O575:O610)</f>
        <v>1</v>
      </c>
      <c r="I577">
        <f>SUM('Issue Statistics'!P575:P610)</f>
        <v>0</v>
      </c>
      <c r="S577">
        <f t="shared" si="56"/>
        <v>3.5714285714285712E-2</v>
      </c>
      <c r="T577">
        <f t="shared" si="57"/>
        <v>3.5714285714285712E-2</v>
      </c>
      <c r="U577">
        <f t="shared" ref="U577:U581" si="59">H577/C577</f>
        <v>2.0833333333333332E-2</v>
      </c>
      <c r="V577">
        <f t="shared" si="58"/>
        <v>2.0833333333333332E-2</v>
      </c>
    </row>
    <row r="578" spans="2:22" x14ac:dyDescent="0.2">
      <c r="B578">
        <v>4</v>
      </c>
      <c r="C578">
        <f>SUM('Issue Statistics'!U575:U610)</f>
        <v>44</v>
      </c>
      <c r="D578">
        <f>COUNT('Issue Statistics'!U575:U610)</f>
        <v>29</v>
      </c>
      <c r="E578">
        <f>COUNT('Issue Statistics'!Y575:Y610)</f>
        <v>6</v>
      </c>
      <c r="F578">
        <f>COUNT('Issue Statistics'!Z575:Z610)</f>
        <v>2</v>
      </c>
      <c r="G578">
        <f>COUNT('Issue Statistics'!AA575:AA610)</f>
        <v>0</v>
      </c>
      <c r="H578">
        <f>SUM('Issue Statistics'!Y575:Y610)</f>
        <v>7</v>
      </c>
      <c r="I578">
        <f>SUM('Issue Statistics'!Z575:Z610)</f>
        <v>2</v>
      </c>
      <c r="S578">
        <f t="shared" si="56"/>
        <v>0.20689655172413793</v>
      </c>
      <c r="T578">
        <f t="shared" si="57"/>
        <v>0.27586206896551724</v>
      </c>
      <c r="U578">
        <f t="shared" si="59"/>
        <v>0.15909090909090909</v>
      </c>
      <c r="V578">
        <f t="shared" si="58"/>
        <v>0.20454545454545456</v>
      </c>
    </row>
    <row r="579" spans="2:22" x14ac:dyDescent="0.2">
      <c r="B579">
        <v>3</v>
      </c>
      <c r="C579">
        <f>SUM('Issue Statistics'!AE575:AE610)</f>
        <v>53</v>
      </c>
      <c r="D579">
        <f>COUNT('Issue Statistics'!AE575:AE610)</f>
        <v>32</v>
      </c>
      <c r="E579">
        <f>COUNT('Issue Statistics'!AI575:AI610)</f>
        <v>1</v>
      </c>
      <c r="F579">
        <f>COUNT('Issue Statistics'!AJ575:AJ610)</f>
        <v>0</v>
      </c>
      <c r="G579">
        <f>COUNT('Issue Statistics'!AK575:AK610)</f>
        <v>0</v>
      </c>
      <c r="H579">
        <f>SUM('Issue Statistics'!AI575:AI610)</f>
        <v>1</v>
      </c>
      <c r="I579">
        <f>SUM('Issue Statistics'!AJ575:AJ610)</f>
        <v>0</v>
      </c>
      <c r="S579">
        <f t="shared" si="56"/>
        <v>3.125E-2</v>
      </c>
      <c r="T579">
        <f t="shared" si="57"/>
        <v>3.125E-2</v>
      </c>
      <c r="U579">
        <f t="shared" si="59"/>
        <v>1.8867924528301886E-2</v>
      </c>
      <c r="V579">
        <f t="shared" si="58"/>
        <v>1.8867924528301886E-2</v>
      </c>
    </row>
    <row r="580" spans="2:22" x14ac:dyDescent="0.2">
      <c r="B580">
        <v>2</v>
      </c>
      <c r="C580">
        <f>SUM('Issue Statistics'!AM575:AM610)</f>
        <v>0</v>
      </c>
      <c r="D580">
        <f>COUNT('Issue Statistics'!AM575:AM610)</f>
        <v>0</v>
      </c>
      <c r="E580">
        <f>COUNT('Issue Statistics'!AQ575:AQ610)</f>
        <v>0</v>
      </c>
      <c r="F580">
        <f>COUNT('Issue Statistics'!AR575:AR610)</f>
        <v>0</v>
      </c>
      <c r="G580">
        <f>COUNT('Issue Statistics'!AS575:AS610)</f>
        <v>0</v>
      </c>
      <c r="H580">
        <f>SUM('Issue Statistics'!AQ575:AQ610)</f>
        <v>0</v>
      </c>
      <c r="I580">
        <f>SUM('Issue Statistics'!AR575:AR610)</f>
        <v>0</v>
      </c>
      <c r="S580" t="e">
        <f t="shared" si="56"/>
        <v>#DIV/0!</v>
      </c>
      <c r="T580" t="e">
        <f t="shared" si="57"/>
        <v>#DIV/0!</v>
      </c>
      <c r="U580" t="e">
        <f t="shared" si="59"/>
        <v>#DIV/0!</v>
      </c>
      <c r="V580" t="e">
        <f t="shared" si="58"/>
        <v>#DIV/0!</v>
      </c>
    </row>
    <row r="581" spans="2:22" x14ac:dyDescent="0.2">
      <c r="B581">
        <v>1</v>
      </c>
      <c r="C581">
        <f>SUM('Issue Statistics'!AU575:AU610)</f>
        <v>0</v>
      </c>
      <c r="D581">
        <f>COUNT('Issue Statistics'!AU575:AU610)</f>
        <v>0</v>
      </c>
      <c r="E581">
        <f>COUNT('Issue Statistics'!AY575:AY610)</f>
        <v>0</v>
      </c>
      <c r="F581">
        <f>COUNT('Issue Statistics'!AZ575:AZ610)</f>
        <v>0</v>
      </c>
      <c r="G581">
        <f>COUNT('Issue Statistics'!BA575:BA610)</f>
        <v>0</v>
      </c>
      <c r="H581">
        <f>SUM('Issue Statistics'!AY575:AY610)</f>
        <v>0</v>
      </c>
      <c r="I581">
        <f>SUM('Issue Statistics'!AZ575:AZ610)</f>
        <v>0</v>
      </c>
      <c r="S581" t="e">
        <f t="shared" si="56"/>
        <v>#DIV/0!</v>
      </c>
      <c r="T581" t="e">
        <f t="shared" si="57"/>
        <v>#DIV/0!</v>
      </c>
      <c r="U581" t="e">
        <f t="shared" si="59"/>
        <v>#DIV/0!</v>
      </c>
      <c r="V581" t="e">
        <f t="shared" si="58"/>
        <v>#DIV/0!</v>
      </c>
    </row>
    <row r="615" spans="1:22" x14ac:dyDescent="0.2">
      <c r="A615">
        <v>22</v>
      </c>
      <c r="S615" s="1">
        <f>SUM(E616:E621)/SUM(D616:D621)</f>
        <v>0.1206896551724138</v>
      </c>
      <c r="T615" s="1">
        <f>SUM(E616:F621)/SUM(D616:D621)</f>
        <v>0.16379310344827586</v>
      </c>
      <c r="U615" s="1">
        <f>SUM(H616:H621)/SUM(C616:C621)</f>
        <v>7.9365079365079361E-2</v>
      </c>
      <c r="V615" s="1">
        <f>SUM(H616:I621)/SUM(C616:C621)</f>
        <v>0.10582010582010581</v>
      </c>
    </row>
    <row r="616" spans="1:22" x14ac:dyDescent="0.2">
      <c r="B616">
        <v>1</v>
      </c>
      <c r="C616">
        <f>SUM('Issue Statistics'!A615:A650)</f>
        <v>49</v>
      </c>
      <c r="D616">
        <f>COUNT('Issue Statistics'!A615:A650)</f>
        <v>29</v>
      </c>
      <c r="E616">
        <f>COUNT('Issue Statistics'!E615:E650)</f>
        <v>5</v>
      </c>
      <c r="F616">
        <f>COUNT('Issue Statistics'!F615:F650)</f>
        <v>2</v>
      </c>
      <c r="G616">
        <f>COUNT('Issue Statistics'!G615:G650)</f>
        <v>0</v>
      </c>
      <c r="H616">
        <f>SUM('Issue Statistics'!E615:E650)</f>
        <v>6</v>
      </c>
      <c r="I616">
        <f>SUM('Issue Statistics'!F615:F650)</f>
        <v>2</v>
      </c>
      <c r="J616" s="6">
        <f>SUM('Issue Statistics'!AN615:AN645)</f>
        <v>23773</v>
      </c>
      <c r="K616" s="6">
        <f>J616/COUNT('Issue Statistics'!AN615:AN645)</f>
        <v>849.03571428571433</v>
      </c>
      <c r="L616" s="6"/>
      <c r="M616">
        <f>SUMIF('Issue Statistics'!AI615:AI645,"&gt;0",'Issue Statistics'!AN615:AN645)+SUMIF('Issue Statistics'!AJ615:AJ645,"&gt;0",'Issue Statistics'!AN615:AN645)</f>
        <v>4878</v>
      </c>
      <c r="N616">
        <f>M616/5</f>
        <v>975.6</v>
      </c>
      <c r="P616">
        <f>J616-M616</f>
        <v>18895</v>
      </c>
      <c r="Q616">
        <f>P616/24</f>
        <v>787.29166666666663</v>
      </c>
      <c r="S616">
        <f t="shared" ref="S616:S621" si="60">E616/D616</f>
        <v>0.17241379310344829</v>
      </c>
      <c r="T616">
        <f t="shared" ref="T616:T621" si="61">(E616+F616)/D616</f>
        <v>0.2413793103448276</v>
      </c>
      <c r="U616">
        <f>H616/C616</f>
        <v>0.12244897959183673</v>
      </c>
      <c r="V616">
        <f t="shared" ref="V616:V621" si="62">(H616+I616)/C616</f>
        <v>0.16326530612244897</v>
      </c>
    </row>
    <row r="617" spans="1:22" x14ac:dyDescent="0.2">
      <c r="B617">
        <v>2</v>
      </c>
      <c r="C617">
        <f>SUM('Issue Statistics'!K615:K650)</f>
        <v>55</v>
      </c>
      <c r="D617">
        <f>COUNT('Issue Statistics'!K615:K650)</f>
        <v>28</v>
      </c>
      <c r="E617">
        <f>COUNT('Issue Statistics'!O615:O650)</f>
        <v>3</v>
      </c>
      <c r="F617">
        <f>COUNT('Issue Statistics'!P615:P650)</f>
        <v>0</v>
      </c>
      <c r="G617">
        <f>COUNT('Issue Statistics'!Q615:Q650)</f>
        <v>0</v>
      </c>
      <c r="H617">
        <f>SUM('Issue Statistics'!O615:O650)</f>
        <v>3</v>
      </c>
      <c r="I617">
        <f>SUM('Issue Statistics'!P615:P650)</f>
        <v>0</v>
      </c>
      <c r="J617">
        <f>SUM('Issue Statistics'!T615:T650)</f>
        <v>24692</v>
      </c>
      <c r="K617">
        <f>J617/COUNT('Issue Statistics'!T615:T650)</f>
        <v>881.85714285714289</v>
      </c>
      <c r="M617">
        <f>SUMIF('Issue Statistics'!O615:O650,"&gt;0",'Issue Statistics'!T615:T650)</f>
        <v>2553</v>
      </c>
      <c r="N617">
        <f>M617/(COUNTIF('Issue Statistics'!O615:O650,"&gt;0"))</f>
        <v>851</v>
      </c>
      <c r="P617">
        <f>J617-M617</f>
        <v>22139</v>
      </c>
      <c r="Q617">
        <f>P617/(COUNT('Issue Statistics'!T615:T630)-COUNTIF('Issue Statistics'!O615:O650,"&gt;0"))</f>
        <v>1703</v>
      </c>
      <c r="S617">
        <f t="shared" si="60"/>
        <v>0.10714285714285714</v>
      </c>
      <c r="T617">
        <f t="shared" si="61"/>
        <v>0.10714285714285714</v>
      </c>
      <c r="U617">
        <f t="shared" ref="U617:U621" si="63">H617/C617</f>
        <v>5.4545454545454543E-2</v>
      </c>
      <c r="V617">
        <f t="shared" si="62"/>
        <v>5.4545454545454543E-2</v>
      </c>
    </row>
    <row r="618" spans="1:22" x14ac:dyDescent="0.2">
      <c r="B618">
        <v>3</v>
      </c>
      <c r="C618">
        <f>SUM('Issue Statistics'!U615:U650)</f>
        <v>39</v>
      </c>
      <c r="D618">
        <f>COUNT('Issue Statistics'!U615:U650)</f>
        <v>28</v>
      </c>
      <c r="E618">
        <f>COUNT('Issue Statistics'!Y615:Y650)</f>
        <v>3</v>
      </c>
      <c r="F618">
        <f>COUNT('Issue Statistics'!Z615:Z650)</f>
        <v>0</v>
      </c>
      <c r="G618">
        <f>COUNT('Issue Statistics'!AA615:AA650)</f>
        <v>0</v>
      </c>
      <c r="H618">
        <f>SUM('Issue Statistics'!Y615:Y650)</f>
        <v>3</v>
      </c>
      <c r="I618">
        <f>SUM('Issue Statistics'!Z615:Z650)</f>
        <v>0</v>
      </c>
      <c r="J618">
        <f>SUM('Issue Statistics'!AD615:AD630)</f>
        <v>16949</v>
      </c>
      <c r="K618">
        <f>J618/D618</f>
        <v>605.32142857142856</v>
      </c>
      <c r="M618">
        <f>SUMIF('Issue Statistics'!Y615:Y630,"&gt;0",'Issue Statistics'!AD615:AD630)</f>
        <v>3498</v>
      </c>
      <c r="N618">
        <f>M618/COUNTIF('Issue Statistics'!Y615:Y630,"&gt;0")</f>
        <v>1166</v>
      </c>
      <c r="P618">
        <f>J618-M618</f>
        <v>13451</v>
      </c>
      <c r="Q618">
        <f>P618/(COUNT('Issue Statistics'!AD615:AD630)-COUNTIF('Issue Statistics'!Y615:Y650,"&gt;0"))</f>
        <v>1034.6923076923076</v>
      </c>
      <c r="S618">
        <f t="shared" si="60"/>
        <v>0.10714285714285714</v>
      </c>
      <c r="T618">
        <f t="shared" si="61"/>
        <v>0.10714285714285714</v>
      </c>
      <c r="U618">
        <f t="shared" si="63"/>
        <v>7.6923076923076927E-2</v>
      </c>
      <c r="V618">
        <f t="shared" si="62"/>
        <v>7.6923076923076927E-2</v>
      </c>
    </row>
    <row r="619" spans="1:22" x14ac:dyDescent="0.2">
      <c r="B619">
        <v>4</v>
      </c>
      <c r="C619">
        <f>SUM('Issue Statistics'!AE615:AE650)</f>
        <v>46</v>
      </c>
      <c r="D619">
        <f>COUNT('Issue Statistics'!AE615:AE650)</f>
        <v>31</v>
      </c>
      <c r="E619">
        <f>COUNT('Issue Statistics'!AI615:AI650)</f>
        <v>3</v>
      </c>
      <c r="F619">
        <f>COUNT('Issue Statistics'!AJ615:AJ650)</f>
        <v>3</v>
      </c>
      <c r="G619">
        <f>COUNT('Issue Statistics'!AK615:AK650)</f>
        <v>0</v>
      </c>
      <c r="H619">
        <f>SUM('Issue Statistics'!AI615:AI650)</f>
        <v>3</v>
      </c>
      <c r="I619">
        <f>SUM('Issue Statistics'!AJ615:AJ650)</f>
        <v>3</v>
      </c>
      <c r="S619">
        <f t="shared" si="60"/>
        <v>9.6774193548387094E-2</v>
      </c>
      <c r="T619">
        <f t="shared" si="61"/>
        <v>0.19354838709677419</v>
      </c>
      <c r="U619">
        <f t="shared" si="63"/>
        <v>6.5217391304347824E-2</v>
      </c>
      <c r="V619">
        <f t="shared" si="62"/>
        <v>0.13043478260869565</v>
      </c>
    </row>
    <row r="620" spans="1:22" x14ac:dyDescent="0.2">
      <c r="S620" t="e">
        <f t="shared" si="60"/>
        <v>#DIV/0!</v>
      </c>
      <c r="T620" t="e">
        <f t="shared" si="61"/>
        <v>#DIV/0!</v>
      </c>
      <c r="U620" t="e">
        <f t="shared" si="63"/>
        <v>#DIV/0!</v>
      </c>
      <c r="V620" t="e">
        <f t="shared" si="62"/>
        <v>#DIV/0!</v>
      </c>
    </row>
    <row r="621" spans="1:22" x14ac:dyDescent="0.2">
      <c r="S621" t="e">
        <f t="shared" si="60"/>
        <v>#DIV/0!</v>
      </c>
      <c r="T621" t="e">
        <f t="shared" si="61"/>
        <v>#DIV/0!</v>
      </c>
      <c r="U621" t="e">
        <f t="shared" si="63"/>
        <v>#DIV/0!</v>
      </c>
      <c r="V621" t="e">
        <f t="shared" si="62"/>
        <v>#DIV/0!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16"/>
  <sheetViews>
    <sheetView workbookViewId="0">
      <selection activeCell="A2" sqref="A2"/>
    </sheetView>
  </sheetViews>
  <sheetFormatPr baseColWidth="10" defaultRowHeight="16" x14ac:dyDescent="0.2"/>
  <cols>
    <col min="21" max="21" width="16.33203125" bestFit="1" customWidth="1"/>
    <col min="24" max="24" width="14.83203125" bestFit="1" customWidth="1"/>
    <col min="25" max="25" width="18.5" bestFit="1" customWidth="1"/>
    <col min="26" max="26" width="16.5" bestFit="1" customWidth="1"/>
  </cols>
  <sheetData>
    <row r="1" spans="1:27" x14ac:dyDescent="0.2">
      <c r="A1" t="s">
        <v>1904</v>
      </c>
    </row>
    <row r="3" spans="1:27" x14ac:dyDescent="0.2">
      <c r="A3" t="s">
        <v>550</v>
      </c>
      <c r="L3" t="s">
        <v>551</v>
      </c>
      <c r="N3" t="s">
        <v>559</v>
      </c>
    </row>
    <row r="4" spans="1:27" x14ac:dyDescent="0.2">
      <c r="C4" t="s">
        <v>536</v>
      </c>
      <c r="D4" t="s">
        <v>551</v>
      </c>
      <c r="E4" t="s">
        <v>552</v>
      </c>
      <c r="F4" t="s">
        <v>553</v>
      </c>
      <c r="G4" t="s">
        <v>554</v>
      </c>
      <c r="H4" t="s">
        <v>555</v>
      </c>
      <c r="I4" t="s">
        <v>556</v>
      </c>
      <c r="L4" t="s">
        <v>557</v>
      </c>
      <c r="M4" t="s">
        <v>558</v>
      </c>
      <c r="N4" t="s">
        <v>560</v>
      </c>
      <c r="O4" t="s">
        <v>558</v>
      </c>
      <c r="R4" t="s">
        <v>1866</v>
      </c>
      <c r="S4" t="s">
        <v>1867</v>
      </c>
      <c r="T4" t="s">
        <v>1868</v>
      </c>
      <c r="U4" t="s">
        <v>1874</v>
      </c>
      <c r="W4" t="s">
        <v>1895</v>
      </c>
      <c r="X4" t="s">
        <v>1896</v>
      </c>
      <c r="Y4" t="s">
        <v>1897</v>
      </c>
      <c r="Z4" t="s">
        <v>1898</v>
      </c>
    </row>
    <row r="5" spans="1:27" x14ac:dyDescent="0.2">
      <c r="A5">
        <v>44</v>
      </c>
      <c r="D5" s="1">
        <f>SUM(D6:D11)</f>
        <v>94</v>
      </c>
      <c r="L5" s="1">
        <v>0.43617021276595747</v>
      </c>
      <c r="M5" s="1">
        <v>0.44680851063829785</v>
      </c>
      <c r="N5" s="1">
        <v>0.22522522522522523</v>
      </c>
      <c r="O5" s="1">
        <v>0.22972972972972974</v>
      </c>
      <c r="R5" s="1">
        <v>2016</v>
      </c>
      <c r="S5" s="4">
        <v>43.61702127659575</v>
      </c>
      <c r="T5" s="4">
        <v>44.680851063829785</v>
      </c>
      <c r="U5" s="3" t="s">
        <v>1869</v>
      </c>
      <c r="V5" s="3"/>
      <c r="W5" t="s">
        <v>3</v>
      </c>
      <c r="X5" s="7">
        <v>574.33333333333337</v>
      </c>
      <c r="Y5" s="7">
        <v>683.85714285714289</v>
      </c>
      <c r="Z5" s="7">
        <v>633.30769230769226</v>
      </c>
      <c r="AA5" s="7">
        <f>Y5-X5</f>
        <v>109.52380952380952</v>
      </c>
    </row>
    <row r="6" spans="1:27" x14ac:dyDescent="0.2">
      <c r="B6">
        <v>6</v>
      </c>
      <c r="C6">
        <v>42</v>
      </c>
      <c r="D6">
        <v>18</v>
      </c>
      <c r="E6">
        <v>10</v>
      </c>
      <c r="F6">
        <v>1</v>
      </c>
      <c r="G6">
        <v>0</v>
      </c>
      <c r="H6">
        <v>10</v>
      </c>
      <c r="I6">
        <v>1</v>
      </c>
      <c r="L6">
        <v>0.55555555555555558</v>
      </c>
      <c r="M6">
        <v>0.61111111111111116</v>
      </c>
      <c r="N6">
        <v>0.23809523809523808</v>
      </c>
      <c r="O6">
        <v>0.26190476190476192</v>
      </c>
      <c r="R6" s="1">
        <f>R5-1</f>
        <v>2015</v>
      </c>
      <c r="S6" s="4">
        <v>29.292929292929294</v>
      </c>
      <c r="T6" s="4">
        <v>36.363636363636367</v>
      </c>
      <c r="U6" s="3" t="s">
        <v>1870</v>
      </c>
      <c r="V6" s="3"/>
      <c r="W6" t="s">
        <v>13</v>
      </c>
      <c r="X6" s="7">
        <v>344.71428571428572</v>
      </c>
      <c r="Y6" s="7">
        <v>555.20000000000005</v>
      </c>
      <c r="Z6" s="7">
        <v>400.10526315789474</v>
      </c>
      <c r="AA6" s="7">
        <f t="shared" ref="AA6:AA14" si="0">Y6-X6</f>
        <v>210.48571428571432</v>
      </c>
    </row>
    <row r="7" spans="1:27" x14ac:dyDescent="0.2">
      <c r="B7">
        <v>5</v>
      </c>
      <c r="C7">
        <v>42</v>
      </c>
      <c r="D7">
        <v>19</v>
      </c>
      <c r="E7">
        <v>14</v>
      </c>
      <c r="F7">
        <v>0</v>
      </c>
      <c r="G7">
        <v>2</v>
      </c>
      <c r="H7">
        <v>18</v>
      </c>
      <c r="I7">
        <v>0</v>
      </c>
      <c r="L7">
        <v>0.73684210526315785</v>
      </c>
      <c r="M7">
        <v>0.73684210526315785</v>
      </c>
      <c r="N7">
        <v>0.42857142857142855</v>
      </c>
      <c r="O7">
        <v>0.42857142857142855</v>
      </c>
      <c r="R7" s="1">
        <f t="shared" ref="R7:R17" si="1">R6-1</f>
        <v>2014</v>
      </c>
      <c r="S7" s="4">
        <v>23.913043478260871</v>
      </c>
      <c r="T7" s="4">
        <v>31.521739130434785</v>
      </c>
      <c r="V7" s="3"/>
      <c r="W7" t="s">
        <v>25</v>
      </c>
      <c r="X7" s="7">
        <v>396</v>
      </c>
      <c r="Y7" s="7">
        <v>560.41666666666663</v>
      </c>
      <c r="Z7" s="7">
        <v>536.92857142857144</v>
      </c>
      <c r="AA7" s="7">
        <f t="shared" si="0"/>
        <v>164.41666666666663</v>
      </c>
    </row>
    <row r="8" spans="1:27" x14ac:dyDescent="0.2">
      <c r="B8">
        <v>4</v>
      </c>
      <c r="C8">
        <v>32</v>
      </c>
      <c r="D8">
        <v>14</v>
      </c>
      <c r="E8">
        <v>2</v>
      </c>
      <c r="F8">
        <v>0</v>
      </c>
      <c r="G8">
        <v>2</v>
      </c>
      <c r="H8">
        <v>3</v>
      </c>
      <c r="I8">
        <v>0</v>
      </c>
      <c r="L8">
        <v>0.14285714285714285</v>
      </c>
      <c r="M8">
        <v>0.14285714285714285</v>
      </c>
      <c r="N8">
        <v>9.375E-2</v>
      </c>
      <c r="O8">
        <v>9.375E-2</v>
      </c>
      <c r="R8" s="1">
        <f t="shared" si="1"/>
        <v>2013</v>
      </c>
      <c r="S8" s="4">
        <v>26.126126126126124</v>
      </c>
      <c r="T8" s="4">
        <v>36.036036036036037</v>
      </c>
      <c r="U8" s="3"/>
      <c r="V8" s="3"/>
      <c r="W8" t="s">
        <v>565</v>
      </c>
      <c r="X8" s="7">
        <v>292.28571428571428</v>
      </c>
      <c r="Y8" s="7">
        <v>377.75</v>
      </c>
      <c r="Z8" s="7">
        <v>337.86666666666667</v>
      </c>
      <c r="AA8" s="7">
        <f t="shared" si="0"/>
        <v>85.464285714285722</v>
      </c>
    </row>
    <row r="9" spans="1:27" x14ac:dyDescent="0.2">
      <c r="B9">
        <v>3</v>
      </c>
      <c r="C9">
        <v>32</v>
      </c>
      <c r="D9">
        <v>15</v>
      </c>
      <c r="E9">
        <v>6</v>
      </c>
      <c r="F9">
        <v>0</v>
      </c>
      <c r="G9">
        <v>3</v>
      </c>
      <c r="H9">
        <v>6</v>
      </c>
      <c r="I9">
        <v>0</v>
      </c>
      <c r="L9">
        <v>0.4</v>
      </c>
      <c r="M9">
        <v>0.4</v>
      </c>
      <c r="N9">
        <v>0.1875</v>
      </c>
      <c r="O9">
        <v>0.1875</v>
      </c>
      <c r="R9" s="1">
        <f t="shared" si="1"/>
        <v>2012</v>
      </c>
      <c r="S9" s="4">
        <v>39.83050847457627</v>
      </c>
      <c r="T9" s="4">
        <v>46.610169491525419</v>
      </c>
      <c r="U9" s="3" t="s">
        <v>1871</v>
      </c>
      <c r="V9" s="3"/>
      <c r="W9" t="s">
        <v>1438</v>
      </c>
      <c r="X9" s="7">
        <v>685.75</v>
      </c>
      <c r="Y9" s="7">
        <v>999.26666666666665</v>
      </c>
      <c r="Z9" s="7">
        <v>985.11111111111109</v>
      </c>
      <c r="AA9" s="7">
        <f t="shared" si="0"/>
        <v>313.51666666666665</v>
      </c>
    </row>
    <row r="10" spans="1:27" x14ac:dyDescent="0.2">
      <c r="B10">
        <v>2</v>
      </c>
      <c r="C10">
        <v>39</v>
      </c>
      <c r="D10">
        <v>14</v>
      </c>
      <c r="E10">
        <v>3</v>
      </c>
      <c r="F10">
        <v>0</v>
      </c>
      <c r="G10">
        <v>3</v>
      </c>
      <c r="H10">
        <v>6</v>
      </c>
      <c r="I10">
        <v>0</v>
      </c>
      <c r="L10">
        <v>0.21428571428571427</v>
      </c>
      <c r="M10">
        <v>0.21428571428571427</v>
      </c>
      <c r="N10">
        <v>0.15384615384615385</v>
      </c>
      <c r="O10">
        <v>0.15384615384615385</v>
      </c>
      <c r="R10" s="1">
        <f t="shared" si="1"/>
        <v>2011</v>
      </c>
      <c r="S10" s="4">
        <v>28.07017543859649</v>
      </c>
      <c r="T10" s="4">
        <v>35.087719298245609</v>
      </c>
      <c r="V10" s="3"/>
      <c r="W10" t="s">
        <v>1439</v>
      </c>
      <c r="X10" s="7">
        <v>985</v>
      </c>
      <c r="Y10" s="7">
        <v>1037.9230769230769</v>
      </c>
      <c r="Z10" s="7">
        <v>1028</v>
      </c>
      <c r="AA10" s="7">
        <f t="shared" si="0"/>
        <v>52.923076923076906</v>
      </c>
    </row>
    <row r="11" spans="1:27" x14ac:dyDescent="0.2">
      <c r="B11">
        <v>1</v>
      </c>
      <c r="C11">
        <v>35</v>
      </c>
      <c r="D11">
        <v>14</v>
      </c>
      <c r="E11">
        <v>6</v>
      </c>
      <c r="F11">
        <v>0</v>
      </c>
      <c r="G11">
        <v>0</v>
      </c>
      <c r="H11">
        <v>7</v>
      </c>
      <c r="I11">
        <v>0</v>
      </c>
      <c r="L11">
        <v>0.42857142857142855</v>
      </c>
      <c r="M11">
        <v>0.42857142857142855</v>
      </c>
      <c r="N11">
        <v>0.2</v>
      </c>
      <c r="O11">
        <v>0.2</v>
      </c>
      <c r="R11" s="1">
        <f t="shared" si="1"/>
        <v>2010</v>
      </c>
      <c r="S11" s="4">
        <v>33.064516129032256</v>
      </c>
      <c r="T11" s="4">
        <v>39.516129032258064</v>
      </c>
      <c r="U11" s="3"/>
      <c r="V11" s="3"/>
      <c r="W11" t="s">
        <v>1440</v>
      </c>
      <c r="X11" s="7">
        <v>821.66666666666663</v>
      </c>
      <c r="Y11" s="7">
        <v>951</v>
      </c>
      <c r="Z11" s="7">
        <v>925.13333333333333</v>
      </c>
      <c r="AA11" s="7">
        <f t="shared" si="0"/>
        <v>129.33333333333337</v>
      </c>
    </row>
    <row r="12" spans="1:27" x14ac:dyDescent="0.2">
      <c r="R12" s="1">
        <f t="shared" si="1"/>
        <v>2009</v>
      </c>
      <c r="S12" s="4">
        <v>26.530612244897959</v>
      </c>
      <c r="T12" s="4">
        <v>34.693877551020407</v>
      </c>
      <c r="U12" s="3" t="s">
        <v>1872</v>
      </c>
      <c r="V12" s="3"/>
      <c r="W12" t="s">
        <v>1788</v>
      </c>
      <c r="X12" s="7">
        <v>975.6</v>
      </c>
      <c r="Y12" s="7">
        <v>787.29166666666663</v>
      </c>
      <c r="Z12" s="7">
        <v>849.03571428571433</v>
      </c>
      <c r="AA12" s="7">
        <f t="shared" si="0"/>
        <v>-188.30833333333339</v>
      </c>
    </row>
    <row r="13" spans="1:27" x14ac:dyDescent="0.2">
      <c r="R13" s="1">
        <f t="shared" si="1"/>
        <v>2008</v>
      </c>
      <c r="S13" s="4">
        <v>42.452830188679243</v>
      </c>
      <c r="T13" s="4">
        <v>48.113207547169814</v>
      </c>
      <c r="U13" s="3"/>
      <c r="V13" s="3"/>
      <c r="W13" t="s">
        <v>1787</v>
      </c>
      <c r="X13" s="7">
        <v>851</v>
      </c>
      <c r="Y13" s="7">
        <v>1703</v>
      </c>
      <c r="Z13" s="7">
        <v>881.85714285714289</v>
      </c>
      <c r="AA13" s="7">
        <f t="shared" si="0"/>
        <v>852</v>
      </c>
    </row>
    <row r="14" spans="1:27" x14ac:dyDescent="0.2">
      <c r="A14">
        <v>43</v>
      </c>
      <c r="D14" s="1">
        <f>SUM(D15:D20)</f>
        <v>99</v>
      </c>
      <c r="L14" s="1">
        <v>0.29292929292929293</v>
      </c>
      <c r="M14" s="1">
        <v>0.36363636363636365</v>
      </c>
      <c r="N14" s="1">
        <v>0.14166666666666666</v>
      </c>
      <c r="O14" s="1">
        <v>0.17083333333333334</v>
      </c>
      <c r="R14" s="1">
        <f t="shared" si="1"/>
        <v>2007</v>
      </c>
      <c r="S14" s="4">
        <v>27.43362831858407</v>
      </c>
      <c r="T14" s="4">
        <v>34.513274336283182</v>
      </c>
      <c r="U14" s="3"/>
      <c r="V14" s="3"/>
      <c r="W14" t="s">
        <v>1786</v>
      </c>
      <c r="X14" s="7">
        <v>1166</v>
      </c>
      <c r="Y14" s="7">
        <v>1034.6923076923076</v>
      </c>
      <c r="Z14" s="7">
        <v>605.32142857142856</v>
      </c>
      <c r="AA14" s="7">
        <f t="shared" si="0"/>
        <v>-131.30769230769238</v>
      </c>
    </row>
    <row r="15" spans="1:27" x14ac:dyDescent="0.2">
      <c r="B15">
        <v>6</v>
      </c>
      <c r="C15">
        <v>39</v>
      </c>
      <c r="D15">
        <v>17</v>
      </c>
      <c r="E15">
        <v>4</v>
      </c>
      <c r="F15">
        <v>1</v>
      </c>
      <c r="G15">
        <v>3</v>
      </c>
      <c r="H15">
        <v>5</v>
      </c>
      <c r="I15">
        <v>1</v>
      </c>
      <c r="L15">
        <v>0.23529411764705882</v>
      </c>
      <c r="M15">
        <v>0.29411764705882354</v>
      </c>
      <c r="N15">
        <v>0.12820512820512819</v>
      </c>
      <c r="O15">
        <v>0.15384615384615385</v>
      </c>
      <c r="R15" s="1">
        <f t="shared" si="1"/>
        <v>2006</v>
      </c>
      <c r="S15" s="4">
        <v>14.166666666666666</v>
      </c>
      <c r="T15" s="4">
        <v>19.166666666666668</v>
      </c>
      <c r="U15" s="3" t="s">
        <v>1873</v>
      </c>
      <c r="V15" s="3"/>
    </row>
    <row r="16" spans="1:27" x14ac:dyDescent="0.2">
      <c r="B16">
        <v>5</v>
      </c>
      <c r="C16">
        <v>41</v>
      </c>
      <c r="D16">
        <v>16</v>
      </c>
      <c r="E16">
        <v>4</v>
      </c>
      <c r="F16">
        <v>2</v>
      </c>
      <c r="G16">
        <v>3</v>
      </c>
      <c r="H16">
        <v>5</v>
      </c>
      <c r="I16">
        <v>2</v>
      </c>
      <c r="L16">
        <v>0.25</v>
      </c>
      <c r="M16">
        <v>0.375</v>
      </c>
      <c r="N16">
        <v>0.12195121951219512</v>
      </c>
      <c r="O16">
        <v>0.17073170731707318</v>
      </c>
      <c r="R16" s="1">
        <f t="shared" si="1"/>
        <v>2005</v>
      </c>
      <c r="S16" s="4">
        <v>15.454545454545453</v>
      </c>
      <c r="T16" s="4">
        <v>20.909090909090907</v>
      </c>
      <c r="U16" s="3"/>
      <c r="V16" s="3"/>
    </row>
    <row r="17" spans="1:22" x14ac:dyDescent="0.2">
      <c r="B17">
        <v>4</v>
      </c>
      <c r="C17">
        <v>44</v>
      </c>
      <c r="D17">
        <v>20</v>
      </c>
      <c r="E17">
        <v>7</v>
      </c>
      <c r="F17">
        <v>1</v>
      </c>
      <c r="G17">
        <v>2</v>
      </c>
      <c r="H17">
        <v>8</v>
      </c>
      <c r="I17">
        <v>1</v>
      </c>
      <c r="L17">
        <v>0.35</v>
      </c>
      <c r="M17">
        <v>0.4</v>
      </c>
      <c r="N17">
        <v>0.18181818181818182</v>
      </c>
      <c r="O17">
        <v>0.20454545454545456</v>
      </c>
      <c r="R17" s="1">
        <f t="shared" si="1"/>
        <v>2004</v>
      </c>
      <c r="S17" s="4">
        <v>21.739130434782609</v>
      </c>
      <c r="T17" s="4">
        <v>21.739130434782609</v>
      </c>
      <c r="U17" s="3"/>
      <c r="V17" s="3"/>
    </row>
    <row r="18" spans="1:22" x14ac:dyDescent="0.2">
      <c r="B18">
        <v>3</v>
      </c>
      <c r="C18">
        <v>30</v>
      </c>
      <c r="D18">
        <v>13</v>
      </c>
      <c r="E18">
        <v>2</v>
      </c>
      <c r="F18">
        <v>0</v>
      </c>
      <c r="G18">
        <v>1</v>
      </c>
      <c r="H18">
        <v>3</v>
      </c>
      <c r="I18">
        <v>0</v>
      </c>
      <c r="L18">
        <v>0.15384615384615385</v>
      </c>
      <c r="M18">
        <v>0.15384615384615385</v>
      </c>
      <c r="N18">
        <v>0.1</v>
      </c>
      <c r="O18">
        <v>0.1</v>
      </c>
    </row>
    <row r="19" spans="1:22" x14ac:dyDescent="0.2">
      <c r="B19">
        <v>2</v>
      </c>
      <c r="C19">
        <v>43</v>
      </c>
      <c r="D19">
        <v>17</v>
      </c>
      <c r="E19">
        <v>7</v>
      </c>
      <c r="F19">
        <v>2</v>
      </c>
      <c r="G19">
        <v>1</v>
      </c>
      <c r="H19">
        <v>8</v>
      </c>
      <c r="I19">
        <v>2</v>
      </c>
      <c r="L19">
        <v>0.41176470588235292</v>
      </c>
      <c r="M19">
        <v>0.52941176470588236</v>
      </c>
      <c r="N19">
        <v>0.18604651162790697</v>
      </c>
      <c r="O19">
        <v>0.23255813953488372</v>
      </c>
      <c r="R19" s="1">
        <v>1994</v>
      </c>
      <c r="S19" s="4">
        <v>12.2</v>
      </c>
      <c r="T19" s="4">
        <v>17.3</v>
      </c>
      <c r="U19" t="s">
        <v>1282</v>
      </c>
    </row>
    <row r="20" spans="1:22" x14ac:dyDescent="0.2">
      <c r="B20">
        <v>1</v>
      </c>
      <c r="C20">
        <v>43</v>
      </c>
      <c r="D20">
        <v>16</v>
      </c>
      <c r="E20">
        <v>5</v>
      </c>
      <c r="F20">
        <v>1</v>
      </c>
      <c r="G20">
        <v>2</v>
      </c>
      <c r="H20">
        <v>5</v>
      </c>
      <c r="I20">
        <v>1</v>
      </c>
      <c r="L20">
        <v>0.3125</v>
      </c>
      <c r="M20">
        <v>0.375</v>
      </c>
      <c r="N20">
        <v>0.11627906976744186</v>
      </c>
      <c r="O20">
        <v>0.13953488372093023</v>
      </c>
      <c r="R20" s="1">
        <v>1993</v>
      </c>
      <c r="S20" s="4">
        <v>15.2</v>
      </c>
      <c r="T20" s="4">
        <v>18.5</v>
      </c>
    </row>
    <row r="21" spans="1:22" x14ac:dyDescent="0.2">
      <c r="R21" s="1">
        <v>1992</v>
      </c>
      <c r="S21" s="4">
        <v>9.1999999999999993</v>
      </c>
      <c r="T21" s="4">
        <v>11.8</v>
      </c>
    </row>
    <row r="23" spans="1:22" x14ac:dyDescent="0.2">
      <c r="A23">
        <v>42</v>
      </c>
      <c r="D23" s="1">
        <f>SUM(D24:D29)</f>
        <v>92</v>
      </c>
      <c r="L23" s="1">
        <v>0.2391304347826087</v>
      </c>
      <c r="M23" s="1">
        <v>0.31521739130434784</v>
      </c>
      <c r="N23" s="1">
        <v>0.10222222222222223</v>
      </c>
      <c r="O23" s="1">
        <v>0.13333333333333333</v>
      </c>
    </row>
    <row r="24" spans="1:22" x14ac:dyDescent="0.2">
      <c r="B24">
        <v>6</v>
      </c>
      <c r="C24">
        <v>33</v>
      </c>
      <c r="D24">
        <v>14</v>
      </c>
      <c r="E24">
        <v>3</v>
      </c>
      <c r="F24">
        <v>0</v>
      </c>
      <c r="G24">
        <v>1</v>
      </c>
      <c r="H24">
        <v>4</v>
      </c>
      <c r="I24">
        <v>0</v>
      </c>
      <c r="L24">
        <v>0.21428571428571427</v>
      </c>
      <c r="M24">
        <v>0.21428571428571427</v>
      </c>
      <c r="N24">
        <v>0.12121212121212122</v>
      </c>
      <c r="O24">
        <v>0.12121212121212122</v>
      </c>
    </row>
    <row r="25" spans="1:22" x14ac:dyDescent="0.2">
      <c r="B25">
        <v>5</v>
      </c>
      <c r="C25">
        <v>33</v>
      </c>
      <c r="D25">
        <v>15</v>
      </c>
      <c r="E25">
        <v>2</v>
      </c>
      <c r="F25">
        <v>2</v>
      </c>
      <c r="G25">
        <v>2</v>
      </c>
      <c r="H25">
        <v>2</v>
      </c>
      <c r="I25">
        <v>2</v>
      </c>
      <c r="L25">
        <v>0.13333333333333333</v>
      </c>
      <c r="M25">
        <v>0.26666666666666666</v>
      </c>
      <c r="N25">
        <v>6.0606060606060608E-2</v>
      </c>
      <c r="O25">
        <v>0.12121212121212122</v>
      </c>
    </row>
    <row r="26" spans="1:22" x14ac:dyDescent="0.2">
      <c r="B26">
        <v>4</v>
      </c>
      <c r="C26">
        <v>41</v>
      </c>
      <c r="D26">
        <v>16</v>
      </c>
      <c r="E26">
        <v>5</v>
      </c>
      <c r="F26">
        <v>1</v>
      </c>
      <c r="G26">
        <v>2</v>
      </c>
      <c r="H26">
        <v>5</v>
      </c>
      <c r="I26">
        <v>1</v>
      </c>
      <c r="L26">
        <v>0.3125</v>
      </c>
      <c r="M26">
        <v>0.375</v>
      </c>
      <c r="N26">
        <v>0.12195121951219512</v>
      </c>
      <c r="O26">
        <v>0.14634146341463414</v>
      </c>
    </row>
    <row r="27" spans="1:22" x14ac:dyDescent="0.2">
      <c r="B27">
        <v>3</v>
      </c>
      <c r="C27">
        <v>38</v>
      </c>
      <c r="D27">
        <v>14</v>
      </c>
      <c r="E27">
        <v>5</v>
      </c>
      <c r="F27">
        <v>1</v>
      </c>
      <c r="G27">
        <v>0</v>
      </c>
      <c r="H27">
        <v>5</v>
      </c>
      <c r="I27">
        <v>1</v>
      </c>
      <c r="L27">
        <v>0.35714285714285715</v>
      </c>
      <c r="M27">
        <v>0.42857142857142855</v>
      </c>
      <c r="N27">
        <v>0.13157894736842105</v>
      </c>
      <c r="O27">
        <v>0.15789473684210525</v>
      </c>
    </row>
    <row r="28" spans="1:22" x14ac:dyDescent="0.2">
      <c r="B28">
        <v>2</v>
      </c>
      <c r="C28">
        <v>48</v>
      </c>
      <c r="D28">
        <v>18</v>
      </c>
      <c r="E28">
        <v>5</v>
      </c>
      <c r="F28">
        <v>3</v>
      </c>
      <c r="G28">
        <v>2</v>
      </c>
      <c r="H28">
        <v>5</v>
      </c>
      <c r="I28">
        <v>3</v>
      </c>
      <c r="L28">
        <v>0.27777777777777779</v>
      </c>
      <c r="M28">
        <v>0.44444444444444442</v>
      </c>
      <c r="N28">
        <v>0.10416666666666667</v>
      </c>
      <c r="O28">
        <v>0.16666666666666666</v>
      </c>
    </row>
    <row r="29" spans="1:22" x14ac:dyDescent="0.2">
      <c r="B29">
        <v>1</v>
      </c>
      <c r="C29">
        <v>32</v>
      </c>
      <c r="D29">
        <v>15</v>
      </c>
      <c r="E29">
        <v>2</v>
      </c>
      <c r="F29">
        <v>0</v>
      </c>
      <c r="G29">
        <v>0</v>
      </c>
      <c r="H29">
        <v>2</v>
      </c>
      <c r="I29">
        <v>0</v>
      </c>
      <c r="L29">
        <v>0.13333333333333333</v>
      </c>
      <c r="M29">
        <v>0.13333333333333333</v>
      </c>
      <c r="N29">
        <v>6.25E-2</v>
      </c>
      <c r="O29">
        <v>6.25E-2</v>
      </c>
    </row>
    <row r="31" spans="1:22" x14ac:dyDescent="0.2">
      <c r="A31">
        <v>41</v>
      </c>
      <c r="D31" s="1">
        <f>SUM(D32:D37)</f>
        <v>111</v>
      </c>
      <c r="L31" s="1">
        <v>0.26126126126126126</v>
      </c>
      <c r="M31" s="1">
        <v>0.36036036036036034</v>
      </c>
      <c r="N31" s="1">
        <v>0.11627906976744186</v>
      </c>
      <c r="O31" s="1">
        <v>0.15891472868217055</v>
      </c>
    </row>
    <row r="32" spans="1:22" x14ac:dyDescent="0.2">
      <c r="B32">
        <v>6</v>
      </c>
      <c r="C32">
        <v>32</v>
      </c>
      <c r="D32">
        <v>14</v>
      </c>
      <c r="E32">
        <v>6</v>
      </c>
      <c r="F32">
        <v>1</v>
      </c>
      <c r="G32">
        <v>1</v>
      </c>
      <c r="H32">
        <v>7</v>
      </c>
      <c r="I32">
        <v>1</v>
      </c>
      <c r="L32">
        <v>0.42857142857142855</v>
      </c>
      <c r="M32">
        <v>0.5</v>
      </c>
      <c r="N32">
        <v>0.21875</v>
      </c>
      <c r="O32">
        <v>0.25</v>
      </c>
    </row>
    <row r="33" spans="1:15" x14ac:dyDescent="0.2">
      <c r="B33">
        <v>5</v>
      </c>
      <c r="C33">
        <v>40</v>
      </c>
      <c r="D33">
        <v>16</v>
      </c>
      <c r="E33">
        <v>2</v>
      </c>
      <c r="F33">
        <v>2</v>
      </c>
      <c r="G33">
        <v>1</v>
      </c>
      <c r="H33">
        <v>2</v>
      </c>
      <c r="I33">
        <v>2</v>
      </c>
      <c r="L33">
        <v>0.125</v>
      </c>
      <c r="M33">
        <v>0.25</v>
      </c>
      <c r="N33">
        <v>0.05</v>
      </c>
      <c r="O33">
        <v>0.1</v>
      </c>
    </row>
    <row r="34" spans="1:15" x14ac:dyDescent="0.2">
      <c r="B34">
        <v>4</v>
      </c>
      <c r="C34">
        <v>48</v>
      </c>
      <c r="D34">
        <v>20</v>
      </c>
      <c r="E34">
        <v>5</v>
      </c>
      <c r="F34">
        <v>1</v>
      </c>
      <c r="G34">
        <v>4</v>
      </c>
      <c r="H34">
        <v>5</v>
      </c>
      <c r="I34">
        <v>1</v>
      </c>
      <c r="L34">
        <v>0.25</v>
      </c>
      <c r="M34">
        <v>0.3</v>
      </c>
      <c r="N34">
        <v>0.10416666666666667</v>
      </c>
      <c r="O34">
        <v>0.125</v>
      </c>
    </row>
    <row r="35" spans="1:15" x14ac:dyDescent="0.2">
      <c r="B35">
        <v>3</v>
      </c>
      <c r="C35">
        <v>57</v>
      </c>
      <c r="D35">
        <v>23</v>
      </c>
      <c r="E35">
        <v>5</v>
      </c>
      <c r="F35">
        <v>3</v>
      </c>
      <c r="G35">
        <v>1</v>
      </c>
      <c r="H35">
        <v>5</v>
      </c>
      <c r="I35">
        <v>3</v>
      </c>
      <c r="L35">
        <v>0.21739130434782608</v>
      </c>
      <c r="M35">
        <v>0.34782608695652173</v>
      </c>
      <c r="N35">
        <v>8.771929824561403E-2</v>
      </c>
      <c r="O35">
        <v>0.14035087719298245</v>
      </c>
    </row>
    <row r="36" spans="1:15" x14ac:dyDescent="0.2">
      <c r="B36">
        <v>2</v>
      </c>
      <c r="C36">
        <v>52</v>
      </c>
      <c r="D36">
        <v>23</v>
      </c>
      <c r="E36">
        <v>6</v>
      </c>
      <c r="F36">
        <v>2</v>
      </c>
      <c r="G36">
        <v>3</v>
      </c>
      <c r="H36">
        <v>6</v>
      </c>
      <c r="I36">
        <v>2</v>
      </c>
      <c r="L36">
        <v>0.2608695652173913</v>
      </c>
      <c r="M36">
        <v>0.34782608695652173</v>
      </c>
      <c r="N36">
        <v>0.11538461538461539</v>
      </c>
      <c r="O36">
        <v>0.15384615384615385</v>
      </c>
    </row>
    <row r="37" spans="1:15" x14ac:dyDescent="0.2">
      <c r="B37">
        <v>1</v>
      </c>
      <c r="C37">
        <v>29</v>
      </c>
      <c r="D37">
        <v>15</v>
      </c>
      <c r="E37">
        <v>5</v>
      </c>
      <c r="F37">
        <v>2</v>
      </c>
      <c r="G37">
        <v>0</v>
      </c>
      <c r="H37">
        <v>5</v>
      </c>
      <c r="I37">
        <v>2</v>
      </c>
      <c r="L37">
        <v>0.33333333333333331</v>
      </c>
      <c r="M37">
        <v>0.46666666666666667</v>
      </c>
      <c r="N37">
        <v>0.17241379310344829</v>
      </c>
      <c r="O37">
        <v>0.2413793103448276</v>
      </c>
    </row>
    <row r="40" spans="1:15" x14ac:dyDescent="0.2">
      <c r="A40">
        <v>40</v>
      </c>
      <c r="D40" s="1">
        <f>SUM(D41:D46)</f>
        <v>118</v>
      </c>
      <c r="L40" s="1">
        <v>0.39830508474576271</v>
      </c>
      <c r="M40" s="1">
        <v>0.46610169491525422</v>
      </c>
      <c r="N40" s="1">
        <v>0.18726591760299627</v>
      </c>
      <c r="O40" s="1">
        <v>0.21722846441947566</v>
      </c>
    </row>
    <row r="41" spans="1:15" x14ac:dyDescent="0.2">
      <c r="B41">
        <v>6</v>
      </c>
      <c r="C41">
        <v>31</v>
      </c>
      <c r="D41">
        <v>15</v>
      </c>
      <c r="E41">
        <v>3</v>
      </c>
      <c r="F41">
        <v>1</v>
      </c>
      <c r="G41">
        <v>3</v>
      </c>
      <c r="H41">
        <v>3</v>
      </c>
      <c r="I41">
        <v>1</v>
      </c>
      <c r="L41">
        <v>0.2</v>
      </c>
      <c r="M41">
        <v>0.26666666666666666</v>
      </c>
      <c r="N41">
        <v>9.6774193548387094E-2</v>
      </c>
      <c r="O41">
        <v>0.12903225806451613</v>
      </c>
    </row>
    <row r="42" spans="1:15" x14ac:dyDescent="0.2">
      <c r="B42">
        <v>5</v>
      </c>
      <c r="C42">
        <v>28</v>
      </c>
      <c r="D42">
        <v>13</v>
      </c>
      <c r="E42">
        <v>7</v>
      </c>
      <c r="F42">
        <v>1</v>
      </c>
      <c r="G42">
        <v>0</v>
      </c>
      <c r="H42">
        <v>8</v>
      </c>
      <c r="I42">
        <v>1</v>
      </c>
      <c r="L42">
        <v>0.53846153846153844</v>
      </c>
      <c r="M42">
        <v>0.61538461538461542</v>
      </c>
      <c r="N42">
        <v>0.2857142857142857</v>
      </c>
      <c r="O42">
        <v>0.32142857142857145</v>
      </c>
    </row>
    <row r="43" spans="1:15" x14ac:dyDescent="0.2">
      <c r="B43">
        <v>4</v>
      </c>
      <c r="C43">
        <v>43</v>
      </c>
      <c r="D43">
        <v>20</v>
      </c>
      <c r="E43">
        <v>10</v>
      </c>
      <c r="F43">
        <v>2</v>
      </c>
      <c r="G43">
        <v>2</v>
      </c>
      <c r="H43">
        <v>11</v>
      </c>
      <c r="I43">
        <v>2</v>
      </c>
      <c r="L43">
        <v>0.5</v>
      </c>
      <c r="M43">
        <v>0.6</v>
      </c>
      <c r="N43">
        <v>0.2558139534883721</v>
      </c>
      <c r="O43">
        <v>0.30232558139534882</v>
      </c>
    </row>
    <row r="44" spans="1:15" x14ac:dyDescent="0.2">
      <c r="B44">
        <v>3</v>
      </c>
      <c r="C44">
        <v>57</v>
      </c>
      <c r="D44">
        <v>23</v>
      </c>
      <c r="E44">
        <v>10</v>
      </c>
      <c r="F44">
        <v>1</v>
      </c>
      <c r="G44">
        <v>1</v>
      </c>
      <c r="H44">
        <v>10</v>
      </c>
      <c r="I44">
        <v>1</v>
      </c>
      <c r="L44">
        <v>0.43478260869565216</v>
      </c>
      <c r="M44">
        <v>0.47826086956521741</v>
      </c>
      <c r="N44">
        <v>0.17543859649122806</v>
      </c>
      <c r="O44">
        <v>0.19298245614035087</v>
      </c>
    </row>
    <row r="45" spans="1:15" x14ac:dyDescent="0.2">
      <c r="B45">
        <v>2</v>
      </c>
      <c r="C45">
        <v>55</v>
      </c>
      <c r="D45">
        <v>24</v>
      </c>
      <c r="E45">
        <v>8</v>
      </c>
      <c r="F45">
        <v>1</v>
      </c>
      <c r="G45">
        <v>1</v>
      </c>
      <c r="H45">
        <v>8</v>
      </c>
      <c r="I45">
        <v>1</v>
      </c>
      <c r="L45">
        <v>0.33333333333333331</v>
      </c>
      <c r="M45">
        <v>0.375</v>
      </c>
      <c r="N45">
        <v>0.14545454545454545</v>
      </c>
      <c r="O45">
        <v>0.16363636363636364</v>
      </c>
    </row>
    <row r="46" spans="1:15" x14ac:dyDescent="0.2">
      <c r="B46">
        <v>1</v>
      </c>
      <c r="C46">
        <v>53</v>
      </c>
      <c r="D46">
        <v>23</v>
      </c>
      <c r="E46">
        <v>9</v>
      </c>
      <c r="F46">
        <v>2</v>
      </c>
      <c r="G46">
        <v>0</v>
      </c>
      <c r="H46">
        <v>10</v>
      </c>
      <c r="I46">
        <v>2</v>
      </c>
      <c r="L46">
        <v>0.39130434782608697</v>
      </c>
      <c r="M46">
        <v>0.47826086956521741</v>
      </c>
      <c r="N46">
        <v>0.18867924528301888</v>
      </c>
      <c r="O46">
        <v>0.22641509433962265</v>
      </c>
    </row>
    <row r="50" spans="1:15" x14ac:dyDescent="0.2">
      <c r="A50">
        <v>39</v>
      </c>
      <c r="D50" s="1">
        <f>SUM(D51:D56)</f>
        <v>114</v>
      </c>
      <c r="L50" s="1">
        <v>0.2807017543859649</v>
      </c>
      <c r="M50" s="1">
        <v>0.35087719298245612</v>
      </c>
      <c r="N50" s="1">
        <v>0.1348314606741573</v>
      </c>
      <c r="O50" s="1">
        <v>0.16479400749063669</v>
      </c>
    </row>
    <row r="51" spans="1:15" x14ac:dyDescent="0.2">
      <c r="B51">
        <v>6</v>
      </c>
      <c r="C51">
        <v>45</v>
      </c>
      <c r="D51">
        <v>20</v>
      </c>
      <c r="E51">
        <v>6</v>
      </c>
      <c r="F51">
        <v>1</v>
      </c>
      <c r="G51">
        <v>2</v>
      </c>
      <c r="H51">
        <v>6</v>
      </c>
      <c r="I51">
        <v>1</v>
      </c>
      <c r="L51">
        <v>0.3</v>
      </c>
      <c r="M51">
        <v>0.35</v>
      </c>
      <c r="N51">
        <v>0.13333333333333333</v>
      </c>
      <c r="O51">
        <v>0.15555555555555556</v>
      </c>
    </row>
    <row r="52" spans="1:15" x14ac:dyDescent="0.2">
      <c r="B52">
        <v>5</v>
      </c>
      <c r="C52">
        <v>47</v>
      </c>
      <c r="D52">
        <v>21</v>
      </c>
      <c r="E52">
        <v>5</v>
      </c>
      <c r="F52">
        <v>2</v>
      </c>
      <c r="G52">
        <v>1</v>
      </c>
      <c r="H52">
        <v>7</v>
      </c>
      <c r="I52">
        <v>2</v>
      </c>
      <c r="L52">
        <v>0.23809523809523808</v>
      </c>
      <c r="M52">
        <v>0.33333333333333331</v>
      </c>
      <c r="N52">
        <v>0.14893617021276595</v>
      </c>
      <c r="O52">
        <v>0.19148936170212766</v>
      </c>
    </row>
    <row r="53" spans="1:15" x14ac:dyDescent="0.2">
      <c r="B53">
        <v>4</v>
      </c>
      <c r="C53">
        <v>34</v>
      </c>
      <c r="D53">
        <v>13</v>
      </c>
      <c r="E53">
        <v>4</v>
      </c>
      <c r="F53">
        <v>0</v>
      </c>
      <c r="G53">
        <v>2</v>
      </c>
      <c r="H53">
        <v>4</v>
      </c>
      <c r="I53">
        <v>0</v>
      </c>
      <c r="L53">
        <v>0.30769230769230771</v>
      </c>
      <c r="M53">
        <v>0.30769230769230771</v>
      </c>
      <c r="N53">
        <v>0.11764705882352941</v>
      </c>
      <c r="O53">
        <v>0.11764705882352941</v>
      </c>
    </row>
    <row r="54" spans="1:15" x14ac:dyDescent="0.2">
      <c r="B54">
        <v>3</v>
      </c>
      <c r="C54">
        <v>40</v>
      </c>
      <c r="D54">
        <v>17</v>
      </c>
      <c r="E54">
        <v>4</v>
      </c>
      <c r="F54">
        <v>2</v>
      </c>
      <c r="G54">
        <v>0</v>
      </c>
      <c r="H54">
        <v>5</v>
      </c>
      <c r="I54">
        <v>2</v>
      </c>
      <c r="L54">
        <v>0.23529411764705882</v>
      </c>
      <c r="M54">
        <v>0.35294117647058826</v>
      </c>
      <c r="N54">
        <v>0.125</v>
      </c>
      <c r="O54">
        <v>0.17499999999999999</v>
      </c>
    </row>
    <row r="55" spans="1:15" x14ac:dyDescent="0.2">
      <c r="B55">
        <v>2</v>
      </c>
      <c r="C55">
        <v>51</v>
      </c>
      <c r="D55">
        <v>22</v>
      </c>
      <c r="E55">
        <v>10</v>
      </c>
      <c r="F55">
        <v>1</v>
      </c>
      <c r="G55">
        <v>0</v>
      </c>
      <c r="H55">
        <v>11</v>
      </c>
      <c r="I55">
        <v>1</v>
      </c>
      <c r="L55">
        <v>0.45454545454545453</v>
      </c>
      <c r="M55">
        <v>0.5</v>
      </c>
      <c r="N55">
        <v>0.21568627450980393</v>
      </c>
      <c r="O55">
        <v>0.23529411764705882</v>
      </c>
    </row>
    <row r="56" spans="1:15" x14ac:dyDescent="0.2">
      <c r="B56">
        <v>1</v>
      </c>
      <c r="C56">
        <v>50</v>
      </c>
      <c r="D56">
        <v>21</v>
      </c>
      <c r="E56">
        <v>3</v>
      </c>
      <c r="F56">
        <v>2</v>
      </c>
      <c r="G56">
        <v>1</v>
      </c>
      <c r="H56">
        <v>3</v>
      </c>
      <c r="I56">
        <v>2</v>
      </c>
      <c r="L56">
        <v>0.14285714285714285</v>
      </c>
      <c r="M56">
        <v>0.23809523809523808</v>
      </c>
      <c r="N56">
        <v>0.06</v>
      </c>
      <c r="O56">
        <v>0.1</v>
      </c>
    </row>
    <row r="59" spans="1:15" x14ac:dyDescent="0.2">
      <c r="A59">
        <v>38</v>
      </c>
      <c r="D59" s="1">
        <f>SUM(D60:D65)</f>
        <v>124</v>
      </c>
      <c r="L59" s="1">
        <v>0.33064516129032256</v>
      </c>
      <c r="M59" s="1">
        <v>0.39516129032258063</v>
      </c>
      <c r="N59" s="1">
        <v>0.17843866171003717</v>
      </c>
      <c r="O59" s="1">
        <v>0.20817843866171004</v>
      </c>
    </row>
    <row r="60" spans="1:15" x14ac:dyDescent="0.2">
      <c r="B60">
        <v>6</v>
      </c>
      <c r="C60">
        <v>52</v>
      </c>
      <c r="D60">
        <v>22</v>
      </c>
      <c r="E60">
        <v>11</v>
      </c>
      <c r="F60">
        <v>1</v>
      </c>
      <c r="G60">
        <v>0</v>
      </c>
      <c r="H60">
        <v>13</v>
      </c>
      <c r="I60">
        <v>1</v>
      </c>
      <c r="L60">
        <v>0.5</v>
      </c>
      <c r="M60">
        <v>0.54545454545454541</v>
      </c>
      <c r="N60">
        <v>0.25</v>
      </c>
      <c r="O60">
        <v>0.26923076923076922</v>
      </c>
    </row>
    <row r="61" spans="1:15" x14ac:dyDescent="0.2">
      <c r="B61">
        <v>5</v>
      </c>
      <c r="C61">
        <v>41</v>
      </c>
      <c r="D61">
        <v>19</v>
      </c>
      <c r="E61">
        <v>7</v>
      </c>
      <c r="F61">
        <v>3</v>
      </c>
      <c r="G61">
        <v>2</v>
      </c>
      <c r="H61">
        <v>7</v>
      </c>
      <c r="I61">
        <v>3</v>
      </c>
      <c r="L61">
        <v>0.36842105263157893</v>
      </c>
      <c r="M61">
        <v>0.52631578947368418</v>
      </c>
      <c r="N61">
        <v>0.17073170731707318</v>
      </c>
      <c r="O61">
        <v>0.24390243902439024</v>
      </c>
    </row>
    <row r="62" spans="1:15" x14ac:dyDescent="0.2">
      <c r="B62">
        <v>4</v>
      </c>
      <c r="C62">
        <v>48</v>
      </c>
      <c r="D62">
        <v>20</v>
      </c>
      <c r="E62">
        <v>6</v>
      </c>
      <c r="F62">
        <v>0</v>
      </c>
      <c r="G62">
        <v>1</v>
      </c>
      <c r="H62">
        <v>11</v>
      </c>
      <c r="I62">
        <v>0</v>
      </c>
      <c r="L62">
        <v>0.3</v>
      </c>
      <c r="M62">
        <v>0.3</v>
      </c>
      <c r="N62">
        <v>0.22916666666666666</v>
      </c>
      <c r="O62">
        <v>0.22916666666666666</v>
      </c>
    </row>
    <row r="63" spans="1:15" x14ac:dyDescent="0.2">
      <c r="B63">
        <v>3</v>
      </c>
      <c r="C63">
        <v>45</v>
      </c>
      <c r="D63">
        <v>21</v>
      </c>
      <c r="E63">
        <v>6</v>
      </c>
      <c r="F63">
        <v>1</v>
      </c>
      <c r="G63">
        <v>0</v>
      </c>
      <c r="H63">
        <v>6</v>
      </c>
      <c r="I63">
        <v>1</v>
      </c>
      <c r="L63">
        <v>0.2857142857142857</v>
      </c>
      <c r="M63">
        <v>0.33333333333333331</v>
      </c>
      <c r="N63">
        <v>0.13333333333333333</v>
      </c>
      <c r="O63">
        <v>0.15555555555555556</v>
      </c>
    </row>
    <row r="64" spans="1:15" x14ac:dyDescent="0.2">
      <c r="B64">
        <v>2</v>
      </c>
      <c r="C64">
        <v>46</v>
      </c>
      <c r="D64">
        <v>24</v>
      </c>
      <c r="E64">
        <v>6</v>
      </c>
      <c r="F64">
        <v>3</v>
      </c>
      <c r="G64">
        <v>0</v>
      </c>
      <c r="H64">
        <v>6</v>
      </c>
      <c r="I64">
        <v>3</v>
      </c>
      <c r="L64">
        <v>0.25</v>
      </c>
      <c r="M64">
        <v>0.375</v>
      </c>
      <c r="N64">
        <v>0.13043478260869565</v>
      </c>
      <c r="O64">
        <v>0.19565217391304349</v>
      </c>
    </row>
    <row r="65" spans="1:15" x14ac:dyDescent="0.2">
      <c r="B65">
        <v>1</v>
      </c>
      <c r="C65">
        <v>37</v>
      </c>
      <c r="D65">
        <v>18</v>
      </c>
      <c r="E65">
        <v>5</v>
      </c>
      <c r="F65">
        <v>0</v>
      </c>
      <c r="G65">
        <v>1</v>
      </c>
      <c r="H65">
        <v>5</v>
      </c>
      <c r="I65">
        <v>0</v>
      </c>
      <c r="L65">
        <v>0.27777777777777779</v>
      </c>
      <c r="M65">
        <v>0.27777777777777779</v>
      </c>
      <c r="N65">
        <v>0.13513513513513514</v>
      </c>
      <c r="O65">
        <v>0.13513513513513514</v>
      </c>
    </row>
    <row r="68" spans="1:15" x14ac:dyDescent="0.2">
      <c r="A68">
        <v>37</v>
      </c>
      <c r="D68" s="1">
        <f>SUM(D69:D74)</f>
        <v>147</v>
      </c>
      <c r="L68" s="1">
        <v>0.26530612244897961</v>
      </c>
      <c r="M68" s="1">
        <v>0.34693877551020408</v>
      </c>
      <c r="N68" s="1">
        <v>0.12865497076023391</v>
      </c>
      <c r="O68" s="1">
        <v>0.16374269005847952</v>
      </c>
    </row>
    <row r="69" spans="1:15" x14ac:dyDescent="0.2">
      <c r="B69">
        <v>6</v>
      </c>
      <c r="C69">
        <v>104</v>
      </c>
      <c r="D69">
        <v>42</v>
      </c>
      <c r="E69">
        <v>9</v>
      </c>
      <c r="F69">
        <v>5</v>
      </c>
      <c r="G69">
        <v>0</v>
      </c>
      <c r="H69">
        <v>11</v>
      </c>
      <c r="I69">
        <v>5</v>
      </c>
      <c r="L69">
        <v>0.21428571428571427</v>
      </c>
      <c r="M69">
        <v>0.33333333333333331</v>
      </c>
      <c r="N69">
        <v>0.10576923076923077</v>
      </c>
      <c r="O69">
        <v>0.15384615384615385</v>
      </c>
    </row>
    <row r="70" spans="1:15" x14ac:dyDescent="0.2">
      <c r="B70">
        <v>5</v>
      </c>
      <c r="C70">
        <v>73</v>
      </c>
      <c r="D70">
        <v>35</v>
      </c>
      <c r="E70">
        <v>8</v>
      </c>
      <c r="F70">
        <v>3</v>
      </c>
      <c r="G70">
        <v>2</v>
      </c>
      <c r="H70">
        <v>8</v>
      </c>
      <c r="I70">
        <v>3</v>
      </c>
      <c r="L70">
        <v>0.22857142857142856</v>
      </c>
      <c r="M70">
        <v>0.31428571428571428</v>
      </c>
      <c r="N70">
        <v>0.1095890410958904</v>
      </c>
      <c r="O70">
        <v>0.15068493150684931</v>
      </c>
    </row>
    <row r="71" spans="1:15" x14ac:dyDescent="0.2">
      <c r="B71">
        <v>4</v>
      </c>
      <c r="C71">
        <v>34</v>
      </c>
      <c r="D71">
        <v>14</v>
      </c>
      <c r="E71">
        <v>3</v>
      </c>
      <c r="F71">
        <v>0</v>
      </c>
      <c r="G71">
        <v>0</v>
      </c>
      <c r="H71">
        <v>4</v>
      </c>
      <c r="I71">
        <v>0</v>
      </c>
      <c r="L71">
        <v>0.21428571428571427</v>
      </c>
      <c r="M71">
        <v>0.21428571428571427</v>
      </c>
      <c r="N71">
        <v>0.11764705882352941</v>
      </c>
      <c r="O71">
        <v>0.11764705882352941</v>
      </c>
    </row>
    <row r="72" spans="1:15" x14ac:dyDescent="0.2">
      <c r="B72">
        <v>3</v>
      </c>
      <c r="C72">
        <v>41</v>
      </c>
      <c r="D72">
        <v>17</v>
      </c>
      <c r="E72">
        <v>6</v>
      </c>
      <c r="F72">
        <v>1</v>
      </c>
      <c r="G72">
        <v>0</v>
      </c>
      <c r="H72">
        <v>7</v>
      </c>
      <c r="I72">
        <v>1</v>
      </c>
      <c r="L72">
        <v>0.35294117647058826</v>
      </c>
      <c r="M72">
        <v>0.41176470588235292</v>
      </c>
      <c r="N72">
        <v>0.17073170731707318</v>
      </c>
      <c r="O72">
        <v>0.1951219512195122</v>
      </c>
    </row>
    <row r="73" spans="1:15" x14ac:dyDescent="0.2">
      <c r="B73">
        <v>2</v>
      </c>
      <c r="C73">
        <v>44</v>
      </c>
      <c r="D73">
        <v>19</v>
      </c>
      <c r="E73">
        <v>6</v>
      </c>
      <c r="F73">
        <v>0</v>
      </c>
      <c r="G73">
        <v>0</v>
      </c>
      <c r="H73">
        <v>6</v>
      </c>
      <c r="I73">
        <v>0</v>
      </c>
      <c r="L73">
        <v>0.31578947368421051</v>
      </c>
      <c r="M73">
        <v>0.31578947368421051</v>
      </c>
      <c r="N73">
        <v>0.13636363636363635</v>
      </c>
      <c r="O73">
        <v>0.13636363636363635</v>
      </c>
    </row>
    <row r="74" spans="1:15" x14ac:dyDescent="0.2">
      <c r="B74">
        <v>1</v>
      </c>
      <c r="C74">
        <v>46</v>
      </c>
      <c r="D74">
        <v>20</v>
      </c>
      <c r="E74">
        <v>7</v>
      </c>
      <c r="F74">
        <v>3</v>
      </c>
      <c r="G74">
        <v>0</v>
      </c>
      <c r="H74">
        <v>8</v>
      </c>
      <c r="I74">
        <v>3</v>
      </c>
      <c r="L74">
        <v>0.35</v>
      </c>
      <c r="M74">
        <v>0.5</v>
      </c>
      <c r="N74">
        <v>0.17391304347826086</v>
      </c>
      <c r="O74">
        <v>0.2391304347826087</v>
      </c>
    </row>
    <row r="77" spans="1:15" x14ac:dyDescent="0.2">
      <c r="A77">
        <v>36</v>
      </c>
      <c r="D77" s="1">
        <f>SUM(D78:D83)</f>
        <v>106</v>
      </c>
      <c r="L77" s="1">
        <v>0.42452830188679247</v>
      </c>
      <c r="M77" s="1">
        <v>0.48113207547169812</v>
      </c>
      <c r="N77" s="1">
        <v>0.20512820512820512</v>
      </c>
      <c r="O77" s="1">
        <v>0.23076923076923078</v>
      </c>
    </row>
    <row r="78" spans="1:15" x14ac:dyDescent="0.2">
      <c r="B78">
        <v>6</v>
      </c>
      <c r="C78">
        <v>21</v>
      </c>
      <c r="D78">
        <v>11</v>
      </c>
      <c r="E78">
        <v>3</v>
      </c>
      <c r="F78">
        <v>0</v>
      </c>
      <c r="G78">
        <v>0</v>
      </c>
      <c r="H78">
        <v>3</v>
      </c>
      <c r="I78">
        <v>0</v>
      </c>
      <c r="L78">
        <v>0.27272727272727271</v>
      </c>
      <c r="M78">
        <v>0.27272727272727271</v>
      </c>
      <c r="N78">
        <v>0.14285714285714285</v>
      </c>
      <c r="O78">
        <v>0.14285714285714285</v>
      </c>
    </row>
    <row r="79" spans="1:15" x14ac:dyDescent="0.2">
      <c r="B79">
        <v>5</v>
      </c>
      <c r="C79">
        <v>48</v>
      </c>
      <c r="D79">
        <v>20</v>
      </c>
      <c r="E79">
        <v>12</v>
      </c>
      <c r="F79">
        <v>0</v>
      </c>
      <c r="G79">
        <v>0</v>
      </c>
      <c r="H79">
        <v>14</v>
      </c>
      <c r="I79">
        <v>0</v>
      </c>
      <c r="L79">
        <v>0.6</v>
      </c>
      <c r="M79">
        <v>0.6</v>
      </c>
      <c r="N79">
        <v>0.29166666666666669</v>
      </c>
      <c r="O79">
        <v>0.29166666666666669</v>
      </c>
    </row>
    <row r="80" spans="1:15" x14ac:dyDescent="0.2">
      <c r="B80">
        <v>4</v>
      </c>
      <c r="C80">
        <v>41</v>
      </c>
      <c r="D80">
        <v>19</v>
      </c>
      <c r="E80">
        <v>10</v>
      </c>
      <c r="F80">
        <v>1</v>
      </c>
      <c r="G80">
        <v>1</v>
      </c>
      <c r="H80">
        <v>10</v>
      </c>
      <c r="I80">
        <v>1</v>
      </c>
      <c r="L80">
        <v>0.52631578947368418</v>
      </c>
      <c r="M80">
        <v>0.57894736842105265</v>
      </c>
      <c r="N80">
        <v>0.24390243902439024</v>
      </c>
      <c r="O80">
        <v>0.26829268292682928</v>
      </c>
    </row>
    <row r="81" spans="1:15" x14ac:dyDescent="0.2">
      <c r="B81">
        <v>3</v>
      </c>
      <c r="C81">
        <v>39</v>
      </c>
      <c r="D81">
        <v>18</v>
      </c>
      <c r="E81">
        <v>5</v>
      </c>
      <c r="F81">
        <v>0</v>
      </c>
      <c r="G81">
        <v>2</v>
      </c>
      <c r="H81">
        <v>5</v>
      </c>
      <c r="I81">
        <v>0</v>
      </c>
      <c r="L81">
        <v>0.27777777777777779</v>
      </c>
      <c r="M81">
        <v>0.27777777777777779</v>
      </c>
      <c r="N81">
        <v>0.12820512820512819</v>
      </c>
      <c r="O81">
        <v>0.12820512820512819</v>
      </c>
    </row>
    <row r="82" spans="1:15" x14ac:dyDescent="0.2">
      <c r="B82">
        <v>2</v>
      </c>
      <c r="C82">
        <v>47</v>
      </c>
      <c r="D82">
        <v>19</v>
      </c>
      <c r="E82">
        <v>7</v>
      </c>
      <c r="F82">
        <v>4</v>
      </c>
      <c r="G82">
        <v>0</v>
      </c>
      <c r="H82">
        <v>8</v>
      </c>
      <c r="I82">
        <v>4</v>
      </c>
      <c r="L82">
        <v>0.36842105263157893</v>
      </c>
      <c r="M82">
        <v>0.57894736842105265</v>
      </c>
      <c r="N82">
        <v>0.1702127659574468</v>
      </c>
      <c r="O82">
        <v>0.25531914893617019</v>
      </c>
    </row>
    <row r="83" spans="1:15" x14ac:dyDescent="0.2">
      <c r="B83">
        <v>1</v>
      </c>
      <c r="C83">
        <v>38</v>
      </c>
      <c r="D83">
        <v>19</v>
      </c>
      <c r="E83">
        <v>8</v>
      </c>
      <c r="F83">
        <v>1</v>
      </c>
      <c r="G83">
        <v>0</v>
      </c>
      <c r="H83">
        <v>8</v>
      </c>
      <c r="I83">
        <v>1</v>
      </c>
      <c r="L83">
        <v>0.42105263157894735</v>
      </c>
      <c r="M83">
        <v>0.47368421052631576</v>
      </c>
      <c r="N83">
        <v>0.21052631578947367</v>
      </c>
      <c r="O83">
        <v>0.23684210526315788</v>
      </c>
    </row>
    <row r="86" spans="1:15" x14ac:dyDescent="0.2">
      <c r="A86">
        <v>35</v>
      </c>
      <c r="D86" s="1">
        <f>SUM(D87:D92)</f>
        <v>113</v>
      </c>
      <c r="L86" s="1">
        <v>0.27433628318584069</v>
      </c>
      <c r="M86" s="1">
        <v>0.34513274336283184</v>
      </c>
      <c r="N86" s="1">
        <v>0.13008130081300814</v>
      </c>
      <c r="O86" s="1">
        <v>0.16260162601626016</v>
      </c>
    </row>
    <row r="87" spans="1:15" x14ac:dyDescent="0.2">
      <c r="B87">
        <v>6</v>
      </c>
      <c r="C87">
        <v>52</v>
      </c>
      <c r="D87">
        <v>24</v>
      </c>
      <c r="E87">
        <v>9</v>
      </c>
      <c r="F87">
        <v>1</v>
      </c>
      <c r="G87">
        <v>0</v>
      </c>
      <c r="H87">
        <v>10</v>
      </c>
      <c r="I87">
        <v>1</v>
      </c>
      <c r="L87">
        <v>0.375</v>
      </c>
      <c r="M87">
        <v>0.41666666666666669</v>
      </c>
      <c r="N87">
        <v>0.19230769230769232</v>
      </c>
      <c r="O87">
        <v>0.21153846153846154</v>
      </c>
    </row>
    <row r="88" spans="1:15" x14ac:dyDescent="0.2">
      <c r="B88">
        <v>5</v>
      </c>
      <c r="C88">
        <v>44</v>
      </c>
      <c r="D88">
        <v>18</v>
      </c>
      <c r="E88">
        <v>5</v>
      </c>
      <c r="F88">
        <v>1</v>
      </c>
      <c r="G88">
        <v>0</v>
      </c>
      <c r="H88">
        <v>5</v>
      </c>
      <c r="I88">
        <v>1</v>
      </c>
      <c r="L88">
        <v>0.27777777777777779</v>
      </c>
      <c r="M88">
        <v>0.33333333333333331</v>
      </c>
      <c r="N88">
        <v>0.11363636363636363</v>
      </c>
      <c r="O88">
        <v>0.13636363636363635</v>
      </c>
    </row>
    <row r="89" spans="1:15" x14ac:dyDescent="0.2">
      <c r="B89">
        <v>4</v>
      </c>
      <c r="C89">
        <v>42</v>
      </c>
      <c r="D89">
        <v>19</v>
      </c>
      <c r="E89">
        <v>6</v>
      </c>
      <c r="F89">
        <v>1</v>
      </c>
      <c r="G89">
        <v>1</v>
      </c>
      <c r="H89">
        <v>6</v>
      </c>
      <c r="I89">
        <v>1</v>
      </c>
      <c r="L89">
        <v>0.31578947368421051</v>
      </c>
      <c r="M89">
        <v>0.36842105263157893</v>
      </c>
      <c r="N89">
        <v>0.14285714285714285</v>
      </c>
      <c r="O89">
        <v>0.16666666666666666</v>
      </c>
    </row>
    <row r="90" spans="1:15" x14ac:dyDescent="0.2">
      <c r="B90">
        <v>3</v>
      </c>
      <c r="C90">
        <v>27</v>
      </c>
      <c r="D90">
        <v>15</v>
      </c>
      <c r="E90">
        <v>1</v>
      </c>
      <c r="F90">
        <v>0</v>
      </c>
      <c r="G90">
        <v>1</v>
      </c>
      <c r="H90">
        <v>1</v>
      </c>
      <c r="I90">
        <v>0</v>
      </c>
      <c r="L90">
        <v>6.6666666666666666E-2</v>
      </c>
      <c r="M90">
        <v>6.6666666666666666E-2</v>
      </c>
      <c r="N90">
        <v>3.7037037037037035E-2</v>
      </c>
      <c r="O90">
        <v>3.7037037037037035E-2</v>
      </c>
    </row>
    <row r="91" spans="1:15" x14ac:dyDescent="0.2">
      <c r="B91">
        <v>2</v>
      </c>
      <c r="C91">
        <v>41</v>
      </c>
      <c r="D91">
        <v>19</v>
      </c>
      <c r="E91">
        <v>6</v>
      </c>
      <c r="F91">
        <v>1</v>
      </c>
      <c r="G91">
        <v>0</v>
      </c>
      <c r="H91">
        <v>6</v>
      </c>
      <c r="I91">
        <v>1</v>
      </c>
      <c r="L91">
        <v>0.31578947368421051</v>
      </c>
      <c r="M91">
        <v>0.36842105263157893</v>
      </c>
      <c r="N91">
        <v>0.14634146341463414</v>
      </c>
      <c r="O91">
        <v>0.17073170731707318</v>
      </c>
    </row>
    <row r="92" spans="1:15" x14ac:dyDescent="0.2">
      <c r="B92">
        <v>1</v>
      </c>
      <c r="C92">
        <v>40</v>
      </c>
      <c r="D92">
        <v>18</v>
      </c>
      <c r="E92">
        <v>4</v>
      </c>
      <c r="F92">
        <v>4</v>
      </c>
      <c r="G92">
        <v>0</v>
      </c>
      <c r="H92">
        <v>4</v>
      </c>
      <c r="I92">
        <v>4</v>
      </c>
      <c r="L92">
        <v>0.22222222222222221</v>
      </c>
      <c r="M92">
        <v>0.44444444444444442</v>
      </c>
      <c r="N92">
        <v>0.1</v>
      </c>
      <c r="O92">
        <v>0.2</v>
      </c>
    </row>
    <row r="94" spans="1:15" x14ac:dyDescent="0.2">
      <c r="A94">
        <v>34</v>
      </c>
      <c r="D94" s="1">
        <f>SUM(D95:D100)</f>
        <v>120</v>
      </c>
      <c r="L94" s="1">
        <v>0.14166666666666666</v>
      </c>
      <c r="M94" s="1">
        <v>0.19166666666666668</v>
      </c>
      <c r="N94" s="1">
        <v>7.9497907949790794E-2</v>
      </c>
      <c r="O94" s="1">
        <v>0.10460251046025104</v>
      </c>
    </row>
    <row r="95" spans="1:15" x14ac:dyDescent="0.2">
      <c r="B95">
        <v>6</v>
      </c>
      <c r="C95">
        <v>35</v>
      </c>
      <c r="D95">
        <v>19</v>
      </c>
      <c r="E95">
        <v>2</v>
      </c>
      <c r="F95">
        <v>0</v>
      </c>
      <c r="G95">
        <v>0</v>
      </c>
      <c r="H95">
        <v>2</v>
      </c>
      <c r="I95">
        <v>0</v>
      </c>
      <c r="L95">
        <v>0.10526315789473684</v>
      </c>
      <c r="M95">
        <v>0.10526315789473684</v>
      </c>
      <c r="N95">
        <v>5.7142857142857141E-2</v>
      </c>
      <c r="O95">
        <v>5.7142857142857141E-2</v>
      </c>
    </row>
    <row r="96" spans="1:15" x14ac:dyDescent="0.2">
      <c r="B96">
        <v>5</v>
      </c>
      <c r="C96">
        <v>38</v>
      </c>
      <c r="D96">
        <v>22</v>
      </c>
      <c r="E96">
        <v>4</v>
      </c>
      <c r="F96">
        <v>0</v>
      </c>
      <c r="G96">
        <v>0</v>
      </c>
      <c r="H96">
        <v>5</v>
      </c>
      <c r="I96">
        <v>0</v>
      </c>
      <c r="L96">
        <v>0.18181818181818182</v>
      </c>
      <c r="M96">
        <v>0.18181818181818182</v>
      </c>
      <c r="N96">
        <v>0.13157894736842105</v>
      </c>
      <c r="O96">
        <v>0.13157894736842105</v>
      </c>
    </row>
    <row r="97" spans="1:15" x14ac:dyDescent="0.2">
      <c r="B97">
        <v>4</v>
      </c>
      <c r="C97">
        <v>43</v>
      </c>
      <c r="D97">
        <v>21</v>
      </c>
      <c r="E97">
        <v>2</v>
      </c>
      <c r="F97">
        <v>2</v>
      </c>
      <c r="G97">
        <v>0</v>
      </c>
      <c r="H97">
        <v>2</v>
      </c>
      <c r="I97">
        <v>2</v>
      </c>
      <c r="L97">
        <v>9.5238095238095233E-2</v>
      </c>
      <c r="M97">
        <v>0.19047619047619047</v>
      </c>
      <c r="N97">
        <v>4.6511627906976744E-2</v>
      </c>
      <c r="O97">
        <v>9.3023255813953487E-2</v>
      </c>
    </row>
    <row r="98" spans="1:15" x14ac:dyDescent="0.2">
      <c r="B98">
        <v>3</v>
      </c>
      <c r="C98">
        <v>43</v>
      </c>
      <c r="D98">
        <v>19</v>
      </c>
      <c r="E98">
        <v>4</v>
      </c>
      <c r="F98">
        <v>0</v>
      </c>
      <c r="G98">
        <v>0</v>
      </c>
      <c r="H98">
        <v>5</v>
      </c>
      <c r="I98">
        <v>0</v>
      </c>
      <c r="L98">
        <v>0.21052631578947367</v>
      </c>
      <c r="M98">
        <v>0.21052631578947367</v>
      </c>
      <c r="N98">
        <v>0.11627906976744186</v>
      </c>
      <c r="O98">
        <v>0.11627906976744186</v>
      </c>
    </row>
    <row r="99" spans="1:15" x14ac:dyDescent="0.2">
      <c r="B99">
        <v>2</v>
      </c>
      <c r="C99">
        <v>35</v>
      </c>
      <c r="D99">
        <v>18</v>
      </c>
      <c r="E99">
        <v>3</v>
      </c>
      <c r="F99">
        <v>1</v>
      </c>
      <c r="G99">
        <v>0</v>
      </c>
      <c r="H99">
        <v>3</v>
      </c>
      <c r="I99">
        <v>1</v>
      </c>
      <c r="L99">
        <v>0.16666666666666666</v>
      </c>
      <c r="M99">
        <v>0.22222222222222221</v>
      </c>
      <c r="N99">
        <v>8.5714285714285715E-2</v>
      </c>
      <c r="O99">
        <v>0.11428571428571428</v>
      </c>
    </row>
    <row r="100" spans="1:15" x14ac:dyDescent="0.2">
      <c r="B100">
        <v>1</v>
      </c>
      <c r="C100">
        <v>45</v>
      </c>
      <c r="D100">
        <v>21</v>
      </c>
      <c r="E100">
        <v>2</v>
      </c>
      <c r="F100">
        <v>3</v>
      </c>
      <c r="G100">
        <v>0</v>
      </c>
      <c r="H100">
        <v>2</v>
      </c>
      <c r="I100">
        <v>3</v>
      </c>
      <c r="L100">
        <v>9.5238095238095233E-2</v>
      </c>
      <c r="M100">
        <v>0.23809523809523808</v>
      </c>
      <c r="N100">
        <v>4.4444444444444446E-2</v>
      </c>
      <c r="O100">
        <v>0.1111111111111111</v>
      </c>
    </row>
    <row r="102" spans="1:15" x14ac:dyDescent="0.2">
      <c r="A102">
        <v>33</v>
      </c>
      <c r="D102" s="1">
        <f>SUM(D103:D108)</f>
        <v>110</v>
      </c>
      <c r="L102" s="1">
        <v>0.15454545454545454</v>
      </c>
      <c r="M102" s="1">
        <v>0.20909090909090908</v>
      </c>
      <c r="N102" s="1">
        <v>8.3743842364532015E-2</v>
      </c>
      <c r="O102" s="1">
        <v>0.11330049261083744</v>
      </c>
    </row>
    <row r="103" spans="1:15" x14ac:dyDescent="0.2">
      <c r="B103">
        <v>6</v>
      </c>
      <c r="C103">
        <v>41</v>
      </c>
      <c r="D103">
        <v>18</v>
      </c>
      <c r="E103">
        <v>4</v>
      </c>
      <c r="F103">
        <v>0</v>
      </c>
      <c r="G103">
        <v>0</v>
      </c>
      <c r="H103">
        <v>4</v>
      </c>
      <c r="I103">
        <v>0</v>
      </c>
      <c r="L103">
        <v>0.22222222222222221</v>
      </c>
      <c r="M103">
        <v>0.22222222222222221</v>
      </c>
      <c r="N103">
        <v>9.7560975609756101E-2</v>
      </c>
      <c r="O103">
        <v>9.7560975609756101E-2</v>
      </c>
    </row>
    <row r="104" spans="1:15" x14ac:dyDescent="0.2">
      <c r="B104">
        <v>5</v>
      </c>
      <c r="C104">
        <v>26</v>
      </c>
      <c r="D104">
        <v>16</v>
      </c>
      <c r="E104">
        <v>3</v>
      </c>
      <c r="F104">
        <v>0</v>
      </c>
      <c r="G104">
        <v>0</v>
      </c>
      <c r="H104">
        <v>3</v>
      </c>
      <c r="I104">
        <v>0</v>
      </c>
      <c r="L104">
        <v>0.1875</v>
      </c>
      <c r="M104">
        <v>0.1875</v>
      </c>
      <c r="N104">
        <v>0.11538461538461539</v>
      </c>
      <c r="O104">
        <v>0.11538461538461539</v>
      </c>
    </row>
    <row r="105" spans="1:15" x14ac:dyDescent="0.2">
      <c r="B105">
        <v>4</v>
      </c>
      <c r="C105">
        <v>26</v>
      </c>
      <c r="D105">
        <v>15</v>
      </c>
      <c r="E105">
        <v>3</v>
      </c>
      <c r="F105">
        <v>0</v>
      </c>
      <c r="G105">
        <v>0</v>
      </c>
      <c r="H105">
        <v>3</v>
      </c>
      <c r="I105">
        <v>0</v>
      </c>
      <c r="L105">
        <v>0.2</v>
      </c>
      <c r="M105">
        <v>0.2</v>
      </c>
      <c r="N105">
        <v>0.11538461538461539</v>
      </c>
      <c r="O105">
        <v>0.11538461538461539</v>
      </c>
    </row>
    <row r="106" spans="1:15" x14ac:dyDescent="0.2">
      <c r="B106">
        <v>3</v>
      </c>
      <c r="C106">
        <v>41</v>
      </c>
      <c r="D106">
        <v>23</v>
      </c>
      <c r="E106">
        <v>4</v>
      </c>
      <c r="F106">
        <v>5</v>
      </c>
      <c r="G106">
        <v>0</v>
      </c>
      <c r="H106">
        <v>4</v>
      </c>
      <c r="I106">
        <v>5</v>
      </c>
      <c r="L106">
        <v>0.17391304347826086</v>
      </c>
      <c r="M106">
        <v>0.39130434782608697</v>
      </c>
      <c r="N106">
        <v>9.7560975609756101E-2</v>
      </c>
      <c r="O106">
        <v>0.21951219512195122</v>
      </c>
    </row>
    <row r="107" spans="1:15" x14ac:dyDescent="0.2">
      <c r="B107">
        <v>2</v>
      </c>
      <c r="C107">
        <v>32</v>
      </c>
      <c r="D107">
        <v>18</v>
      </c>
      <c r="E107">
        <v>3</v>
      </c>
      <c r="F107">
        <v>1</v>
      </c>
      <c r="G107">
        <v>0</v>
      </c>
      <c r="H107">
        <v>3</v>
      </c>
      <c r="I107">
        <v>1</v>
      </c>
      <c r="L107">
        <v>0.16666666666666666</v>
      </c>
      <c r="M107">
        <v>0.22222222222222221</v>
      </c>
      <c r="N107">
        <v>9.375E-2</v>
      </c>
      <c r="O107">
        <v>0.125</v>
      </c>
    </row>
    <row r="108" spans="1:15" x14ac:dyDescent="0.2">
      <c r="B108">
        <v>1</v>
      </c>
      <c r="C108">
        <v>37</v>
      </c>
      <c r="D108">
        <v>20</v>
      </c>
      <c r="E108">
        <v>0</v>
      </c>
      <c r="F108">
        <v>0</v>
      </c>
      <c r="G108">
        <v>0</v>
      </c>
      <c r="H108">
        <v>0</v>
      </c>
      <c r="I108">
        <v>0</v>
      </c>
      <c r="L108">
        <v>0</v>
      </c>
      <c r="M108">
        <v>0</v>
      </c>
      <c r="N108">
        <v>0</v>
      </c>
      <c r="O108">
        <v>0</v>
      </c>
    </row>
    <row r="110" spans="1:15" x14ac:dyDescent="0.2">
      <c r="A110">
        <v>32</v>
      </c>
      <c r="D110" s="1">
        <f>SUM(D111:D116)</f>
        <v>115</v>
      </c>
      <c r="L110" s="1">
        <v>0.21739130434782608</v>
      </c>
      <c r="M110" s="1">
        <v>0.21739130434782608</v>
      </c>
      <c r="N110" s="1">
        <v>0.12558139534883722</v>
      </c>
      <c r="O110" s="1">
        <v>0.12558139534883722</v>
      </c>
    </row>
    <row r="111" spans="1:15" x14ac:dyDescent="0.2">
      <c r="B111">
        <v>6</v>
      </c>
      <c r="C111">
        <v>31</v>
      </c>
      <c r="D111">
        <v>15</v>
      </c>
      <c r="E111">
        <v>2</v>
      </c>
      <c r="F111">
        <v>0</v>
      </c>
      <c r="G111">
        <v>0</v>
      </c>
      <c r="H111">
        <v>2</v>
      </c>
      <c r="I111">
        <v>0</v>
      </c>
      <c r="L111">
        <v>0.13333333333333333</v>
      </c>
      <c r="M111">
        <v>0.13333333333333333</v>
      </c>
      <c r="N111">
        <v>6.4516129032258063E-2</v>
      </c>
      <c r="O111">
        <v>6.4516129032258063E-2</v>
      </c>
    </row>
    <row r="112" spans="1:15" x14ac:dyDescent="0.2">
      <c r="B112">
        <v>5</v>
      </c>
      <c r="C112">
        <v>42</v>
      </c>
      <c r="D112">
        <v>20</v>
      </c>
      <c r="E112">
        <v>9</v>
      </c>
      <c r="F112">
        <v>0</v>
      </c>
      <c r="G112">
        <v>0</v>
      </c>
      <c r="H112">
        <v>10</v>
      </c>
      <c r="I112">
        <v>0</v>
      </c>
      <c r="L112">
        <v>0.45</v>
      </c>
      <c r="M112">
        <v>0.45</v>
      </c>
      <c r="N112">
        <v>0.23809523809523808</v>
      </c>
      <c r="O112">
        <v>0.23809523809523808</v>
      </c>
    </row>
    <row r="113" spans="2:15" x14ac:dyDescent="0.2">
      <c r="B113">
        <v>4</v>
      </c>
      <c r="C113">
        <v>30</v>
      </c>
      <c r="D113">
        <v>17</v>
      </c>
      <c r="E113">
        <v>3</v>
      </c>
      <c r="F113">
        <v>0</v>
      </c>
      <c r="G113">
        <v>0</v>
      </c>
      <c r="H113">
        <v>3</v>
      </c>
      <c r="I113">
        <v>0</v>
      </c>
      <c r="L113">
        <v>0.17647058823529413</v>
      </c>
      <c r="M113">
        <v>0.17647058823529413</v>
      </c>
      <c r="N113">
        <v>0.1</v>
      </c>
      <c r="O113">
        <v>0.1</v>
      </c>
    </row>
    <row r="114" spans="2:15" x14ac:dyDescent="0.2">
      <c r="B114">
        <v>3</v>
      </c>
      <c r="C114">
        <v>26</v>
      </c>
      <c r="D114">
        <v>16</v>
      </c>
      <c r="E114">
        <v>4</v>
      </c>
      <c r="F114">
        <v>0</v>
      </c>
      <c r="G114">
        <v>0</v>
      </c>
      <c r="H114">
        <v>4</v>
      </c>
      <c r="I114">
        <v>0</v>
      </c>
      <c r="L114">
        <v>0.25</v>
      </c>
      <c r="M114">
        <v>0.25</v>
      </c>
      <c r="N114">
        <v>0.15384615384615385</v>
      </c>
      <c r="O114">
        <v>0.15384615384615385</v>
      </c>
    </row>
    <row r="115" spans="2:15" x14ac:dyDescent="0.2">
      <c r="B115">
        <v>2</v>
      </c>
      <c r="C115">
        <v>42</v>
      </c>
      <c r="D115">
        <v>22</v>
      </c>
      <c r="E115">
        <v>3</v>
      </c>
      <c r="F115">
        <v>0</v>
      </c>
      <c r="G115">
        <v>0</v>
      </c>
      <c r="H115">
        <v>3</v>
      </c>
      <c r="I115">
        <v>0</v>
      </c>
      <c r="L115">
        <v>0.13636363636363635</v>
      </c>
      <c r="M115">
        <v>0.13636363636363635</v>
      </c>
      <c r="N115">
        <v>7.1428571428571425E-2</v>
      </c>
      <c r="O115">
        <v>7.1428571428571425E-2</v>
      </c>
    </row>
    <row r="116" spans="2:15" x14ac:dyDescent="0.2">
      <c r="B116">
        <v>1</v>
      </c>
      <c r="C116">
        <v>44</v>
      </c>
      <c r="D116">
        <v>25</v>
      </c>
      <c r="E116">
        <v>4</v>
      </c>
      <c r="F116">
        <v>0</v>
      </c>
      <c r="G116">
        <v>0</v>
      </c>
      <c r="H116">
        <v>5</v>
      </c>
      <c r="I116">
        <v>0</v>
      </c>
      <c r="L116">
        <v>0.16</v>
      </c>
      <c r="M116">
        <v>0.16</v>
      </c>
      <c r="N116">
        <v>0.11363636363636363</v>
      </c>
      <c r="O116">
        <v>0.11363636363636363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Information</vt:lpstr>
      <vt:lpstr>AE for Volumes 31-44</vt:lpstr>
      <vt:lpstr>Issue Statistics</vt:lpstr>
      <vt:lpstr>Summary</vt:lpstr>
      <vt:lpstr>Summary-values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2017-04-09T15:44:09Z</dcterms:created>
  <dcterms:modified xsi:type="dcterms:W3CDTF">2018-02-24T17:19:11Z</dcterms:modified>
</cp:coreProperties>
</file>